
<file path=[Content_Types].xml><?xml version="1.0" encoding="utf-8"?>
<Types xmlns="http://schemas.openxmlformats.org/package/2006/content-types">
  <Default Extension="rels" ContentType="application/vnd.openxmlformats-package.relationships+xml"/>
  <Default Extension="xml" ContentType="application/xml"/>
  <Default Extension="bin" ContentType="application/vnd.openxmlformats-officedocument.spreadsheetml.printerSettings"/>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http://schemas.openxmlformats.org/spreadsheetml/2006/main">
  <bookViews>
    <workbookView xWindow="0" yWindow="0" windowWidth="0" windowHeight="0"/>
  </bookViews>
  <sheets>
    <sheet name="Rekapitulace zakázky" sheetId="1" r:id="rId1"/>
    <sheet name="Č11 - Souvislá výměna pražců" sheetId="2" r:id="rId2"/>
    <sheet name="Č21 - Práce na zab.zař." sheetId="3" r:id="rId3"/>
    <sheet name="Č31 - km 200,311 - most" sheetId="4" r:id="rId4"/>
    <sheet name="Č32 - km 200,311 - svršek" sheetId="5" r:id="rId5"/>
    <sheet name="Č41 - VRN - Výměna pražců..." sheetId="6" r:id="rId6"/>
    <sheet name="Č42 - VRN - Oprava mostu ..." sheetId="7" r:id="rId7"/>
    <sheet name="Pokyny pro vyplnění" sheetId="8" r:id="rId8"/>
  </sheets>
  <definedNames>
    <definedName name="_xlnm.Print_Area" localSheetId="0">'Rekapitulace zakázky'!$D$4:$AO$33,'Rekapitulace zakázky'!$C$39:$AQ$62</definedName>
    <definedName name="_xlnm.Print_Titles" localSheetId="0">'Rekapitulace zakázky'!$49:$49</definedName>
    <definedName name="_xlnm._FilterDatabase" localSheetId="1" hidden="1">'Č11 - Souvislá výměna pražců'!$C$84:$K$170</definedName>
    <definedName name="_xlnm.Print_Area" localSheetId="1">'Č11 - Souvislá výměna pražců'!$C$4:$J$38,'Č11 - Souvislá výměna pražců'!$C$44:$J$64,'Č11 - Souvislá výměna pražců'!$C$70:$K$170</definedName>
    <definedName name="_xlnm.Print_Titles" localSheetId="1">'Č11 - Souvislá výměna pražců'!$84:$84</definedName>
    <definedName name="_xlnm._FilterDatabase" localSheetId="2" hidden="1">'Č21 - Práce na zab.zař.'!$C$82:$K$88</definedName>
    <definedName name="_xlnm.Print_Area" localSheetId="2">'Č21 - Práce na zab.zař.'!$C$4:$J$38,'Č21 - Práce na zab.zař.'!$C$44:$J$62,'Č21 - Práce na zab.zař.'!$C$68:$K$88</definedName>
    <definedName name="_xlnm.Print_Titles" localSheetId="2">'Č21 - Práce na zab.zař.'!$82:$82</definedName>
    <definedName name="_xlnm._FilterDatabase" localSheetId="3" hidden="1">'Č31 - km 200,311 - most'!$C$92:$K$287</definedName>
    <definedName name="_xlnm.Print_Area" localSheetId="3">'Č31 - km 200,311 - most'!$C$4:$J$38,'Č31 - km 200,311 - most'!$C$44:$J$72,'Č31 - km 200,311 - most'!$C$78:$K$287</definedName>
    <definedName name="_xlnm.Print_Titles" localSheetId="3">'Č31 - km 200,311 - most'!$92:$92</definedName>
    <definedName name="_xlnm._FilterDatabase" localSheetId="4" hidden="1">'Č32 - km 200,311 - svršek'!$C$85:$K$125</definedName>
    <definedName name="_xlnm.Print_Area" localSheetId="4">'Č32 - km 200,311 - svršek'!$C$4:$J$38,'Č32 - km 200,311 - svršek'!$C$44:$J$65,'Č32 - km 200,311 - svršek'!$C$71:$K$125</definedName>
    <definedName name="_xlnm.Print_Titles" localSheetId="4">'Č32 - km 200,311 - svršek'!$85:$85</definedName>
    <definedName name="_xlnm._FilterDatabase" localSheetId="5" hidden="1">'Č41 - VRN - Výměna pražců...'!$C$82:$K$87</definedName>
    <definedName name="_xlnm.Print_Area" localSheetId="5">'Č41 - VRN - Výměna pražců...'!$C$4:$J$38,'Č41 - VRN - Výměna pražců...'!$C$44:$J$62,'Č41 - VRN - Výměna pražců...'!$C$68:$K$87</definedName>
    <definedName name="_xlnm.Print_Titles" localSheetId="5">'Č41 - VRN - Výměna pražců...'!$82:$82</definedName>
    <definedName name="_xlnm._FilterDatabase" localSheetId="6" hidden="1">'Č42 - VRN - Oprava mostu ...'!$C$85:$K$98</definedName>
    <definedName name="_xlnm.Print_Area" localSheetId="6">'Č42 - VRN - Oprava mostu ...'!$C$4:$J$38,'Č42 - VRN - Oprava mostu ...'!$C$44:$J$65,'Č42 - VRN - Oprava mostu ...'!$C$71:$K$98</definedName>
    <definedName name="_xlnm.Print_Titles" localSheetId="6">'Č42 - VRN - Oprava mostu ...'!$85:$85</definedName>
  </definedNames>
  <calcPr/>
</workbook>
</file>

<file path=xl/calcChain.xml><?xml version="1.0" encoding="utf-8"?>
<calcChain xmlns="http://schemas.openxmlformats.org/spreadsheetml/2006/main">
  <c i="1" r="AY61"/>
  <c r="AX61"/>
  <c i="7" r="BI97"/>
  <c r="BH97"/>
  <c r="BF97"/>
  <c r="BE97"/>
  <c r="T97"/>
  <c r="T96"/>
  <c r="R97"/>
  <c r="R96"/>
  <c r="P97"/>
  <c r="P96"/>
  <c r="BK97"/>
  <c r="BK96"/>
  <c r="J96"/>
  <c r="J97"/>
  <c r="BG97"/>
  <c r="J64"/>
  <c r="BI94"/>
  <c r="BH94"/>
  <c r="BF94"/>
  <c r="BE94"/>
  <c r="T94"/>
  <c r="T93"/>
  <c r="R94"/>
  <c r="R93"/>
  <c r="P94"/>
  <c r="P93"/>
  <c r="BK94"/>
  <c r="BK93"/>
  <c r="J93"/>
  <c r="J94"/>
  <c r="BG94"/>
  <c r="J63"/>
  <c r="BI91"/>
  <c r="BH91"/>
  <c r="BF91"/>
  <c r="BE91"/>
  <c r="T91"/>
  <c r="R91"/>
  <c r="P91"/>
  <c r="BK91"/>
  <c r="J91"/>
  <c r="BG91"/>
  <c r="BI89"/>
  <c r="F36"/>
  <c i="1" r="BD61"/>
  <c i="7" r="BH89"/>
  <c r="F35"/>
  <c i="1" r="BC61"/>
  <c i="7" r="BF89"/>
  <c r="J33"/>
  <c i="1" r="AW61"/>
  <c i="7" r="F33"/>
  <c i="1" r="BA61"/>
  <c i="7" r="BE89"/>
  <c r="J32"/>
  <c i="1" r="AV61"/>
  <c i="7" r="F32"/>
  <c i="1" r="AZ61"/>
  <c i="7" r="T89"/>
  <c r="T88"/>
  <c r="T87"/>
  <c r="T86"/>
  <c r="R89"/>
  <c r="R88"/>
  <c r="R87"/>
  <c r="R86"/>
  <c r="P89"/>
  <c r="P88"/>
  <c r="P87"/>
  <c r="P86"/>
  <c i="1" r="AU61"/>
  <c i="7" r="BK89"/>
  <c r="BK88"/>
  <c r="J88"/>
  <c r="BK87"/>
  <c r="J87"/>
  <c r="BK86"/>
  <c r="J86"/>
  <c r="J60"/>
  <c r="J29"/>
  <c i="1" r="AG61"/>
  <c i="7" r="J89"/>
  <c r="BG89"/>
  <c r="F34"/>
  <c i="1" r="BB61"/>
  <c i="7" r="J62"/>
  <c r="J61"/>
  <c r="F82"/>
  <c r="F80"/>
  <c r="E78"/>
  <c r="F55"/>
  <c r="F53"/>
  <c r="E51"/>
  <c r="J38"/>
  <c r="J23"/>
  <c r="E23"/>
  <c r="J82"/>
  <c r="J55"/>
  <c r="J22"/>
  <c r="J20"/>
  <c r="E20"/>
  <c r="F83"/>
  <c r="F56"/>
  <c r="J19"/>
  <c r="J14"/>
  <c r="J80"/>
  <c r="J53"/>
  <c r="E7"/>
  <c r="E74"/>
  <c r="E47"/>
  <c i="1" r="AY60"/>
  <c r="AX60"/>
  <c i="6" r="BI87"/>
  <c r="BH87"/>
  <c r="BF87"/>
  <c r="BE87"/>
  <c r="T87"/>
  <c r="R87"/>
  <c r="P87"/>
  <c r="BK87"/>
  <c r="J87"/>
  <c r="BG87"/>
  <c r="BI86"/>
  <c r="BH86"/>
  <c r="BF86"/>
  <c r="BE86"/>
  <c r="T86"/>
  <c r="R86"/>
  <c r="P86"/>
  <c r="BK86"/>
  <c r="J86"/>
  <c r="BG86"/>
  <c r="BI85"/>
  <c r="F36"/>
  <c i="1" r="BD60"/>
  <c i="6" r="BH85"/>
  <c r="F35"/>
  <c i="1" r="BC60"/>
  <c i="6" r="BF85"/>
  <c r="J33"/>
  <c i="1" r="AW60"/>
  <c i="6" r="F33"/>
  <c i="1" r="BA60"/>
  <c i="6" r="BE85"/>
  <c r="J32"/>
  <c i="1" r="AV60"/>
  <c i="6" r="F32"/>
  <c i="1" r="AZ60"/>
  <c i="6" r="T85"/>
  <c r="T84"/>
  <c r="T83"/>
  <c r="R85"/>
  <c r="R84"/>
  <c r="R83"/>
  <c r="P85"/>
  <c r="P84"/>
  <c r="P83"/>
  <c i="1" r="AU60"/>
  <c i="6" r="BK85"/>
  <c r="BK84"/>
  <c r="J84"/>
  <c r="BK83"/>
  <c r="J83"/>
  <c r="J60"/>
  <c r="J29"/>
  <c i="1" r="AG60"/>
  <c i="6" r="J85"/>
  <c r="BG85"/>
  <c r="F34"/>
  <c i="1" r="BB60"/>
  <c i="6" r="J61"/>
  <c r="F79"/>
  <c r="F77"/>
  <c r="E75"/>
  <c r="F55"/>
  <c r="F53"/>
  <c r="E51"/>
  <c r="J38"/>
  <c r="J23"/>
  <c r="E23"/>
  <c r="J79"/>
  <c r="J55"/>
  <c r="J22"/>
  <c r="J20"/>
  <c r="E20"/>
  <c r="F80"/>
  <c r="F56"/>
  <c r="J19"/>
  <c r="J14"/>
  <c r="J77"/>
  <c r="J53"/>
  <c r="E7"/>
  <c r="E71"/>
  <c r="E47"/>
  <c i="1" r="AY58"/>
  <c r="AX58"/>
  <c i="5" r="BI123"/>
  <c r="BH123"/>
  <c r="BF123"/>
  <c r="BE123"/>
  <c r="T123"/>
  <c r="R123"/>
  <c r="P123"/>
  <c r="BK123"/>
  <c r="J123"/>
  <c r="BG123"/>
  <c r="BI116"/>
  <c r="BH116"/>
  <c r="BF116"/>
  <c r="BE116"/>
  <c r="T116"/>
  <c r="T115"/>
  <c r="R116"/>
  <c r="R115"/>
  <c r="P116"/>
  <c r="P115"/>
  <c r="BK116"/>
  <c r="BK115"/>
  <c r="J115"/>
  <c r="J116"/>
  <c r="BG116"/>
  <c r="J64"/>
  <c r="BI114"/>
  <c r="BH114"/>
  <c r="BF114"/>
  <c r="BE114"/>
  <c r="T114"/>
  <c r="R114"/>
  <c r="P114"/>
  <c r="BK114"/>
  <c r="J114"/>
  <c r="BG114"/>
  <c r="BI113"/>
  <c r="BH113"/>
  <c r="BF113"/>
  <c r="BE113"/>
  <c r="T113"/>
  <c r="T112"/>
  <c r="R113"/>
  <c r="R112"/>
  <c r="P113"/>
  <c r="P112"/>
  <c r="BK113"/>
  <c r="BK112"/>
  <c r="J112"/>
  <c r="J113"/>
  <c r="BG113"/>
  <c r="J63"/>
  <c r="BI110"/>
  <c r="BH110"/>
  <c r="BF110"/>
  <c r="BE110"/>
  <c r="T110"/>
  <c r="R110"/>
  <c r="P110"/>
  <c r="BK110"/>
  <c r="J110"/>
  <c r="BG110"/>
  <c r="BI108"/>
  <c r="BH108"/>
  <c r="BF108"/>
  <c r="BE108"/>
  <c r="T108"/>
  <c r="R108"/>
  <c r="P108"/>
  <c r="BK108"/>
  <c r="J108"/>
  <c r="BG108"/>
  <c r="BI105"/>
  <c r="BH105"/>
  <c r="BF105"/>
  <c r="BE105"/>
  <c r="T105"/>
  <c r="R105"/>
  <c r="P105"/>
  <c r="BK105"/>
  <c r="J105"/>
  <c r="BG105"/>
  <c r="BI103"/>
  <c r="BH103"/>
  <c r="BF103"/>
  <c r="BE103"/>
  <c r="T103"/>
  <c r="R103"/>
  <c r="P103"/>
  <c r="BK103"/>
  <c r="J103"/>
  <c r="BG103"/>
  <c r="BI101"/>
  <c r="BH101"/>
  <c r="BF101"/>
  <c r="BE101"/>
  <c r="T101"/>
  <c r="R101"/>
  <c r="P101"/>
  <c r="BK101"/>
  <c r="J101"/>
  <c r="BG101"/>
  <c r="BI99"/>
  <c r="BH99"/>
  <c r="BF99"/>
  <c r="BE99"/>
  <c r="T99"/>
  <c r="R99"/>
  <c r="P99"/>
  <c r="BK99"/>
  <c r="J99"/>
  <c r="BG99"/>
  <c r="BI94"/>
  <c r="BH94"/>
  <c r="BF94"/>
  <c r="BE94"/>
  <c r="T94"/>
  <c r="R94"/>
  <c r="P94"/>
  <c r="BK94"/>
  <c r="J94"/>
  <c r="BG94"/>
  <c r="BI89"/>
  <c r="F36"/>
  <c i="1" r="BD58"/>
  <c i="5" r="BH89"/>
  <c r="F35"/>
  <c i="1" r="BC58"/>
  <c i="5" r="BF89"/>
  <c r="J33"/>
  <c i="1" r="AW58"/>
  <c i="5" r="F33"/>
  <c i="1" r="BA58"/>
  <c i="5" r="BE89"/>
  <c r="J32"/>
  <c i="1" r="AV58"/>
  <c i="5" r="F32"/>
  <c i="1" r="AZ58"/>
  <c i="5" r="T89"/>
  <c r="T88"/>
  <c r="T87"/>
  <c r="T86"/>
  <c r="R89"/>
  <c r="R88"/>
  <c r="R87"/>
  <c r="R86"/>
  <c r="P89"/>
  <c r="P88"/>
  <c r="P87"/>
  <c r="P86"/>
  <c i="1" r="AU58"/>
  <c i="5" r="BK89"/>
  <c r="BK88"/>
  <c r="J88"/>
  <c r="BK87"/>
  <c r="J87"/>
  <c r="BK86"/>
  <c r="J86"/>
  <c r="J60"/>
  <c r="J29"/>
  <c i="1" r="AG58"/>
  <c i="5" r="J89"/>
  <c r="BG89"/>
  <c r="F34"/>
  <c i="1" r="BB58"/>
  <c i="5" r="J62"/>
  <c r="J61"/>
  <c r="F82"/>
  <c r="F80"/>
  <c r="E78"/>
  <c r="F55"/>
  <c r="F53"/>
  <c r="E51"/>
  <c r="J38"/>
  <c r="J23"/>
  <c r="E23"/>
  <c r="J82"/>
  <c r="J55"/>
  <c r="J22"/>
  <c r="J20"/>
  <c r="E20"/>
  <c r="F83"/>
  <c r="F56"/>
  <c r="J19"/>
  <c r="J14"/>
  <c r="J80"/>
  <c r="J53"/>
  <c r="E7"/>
  <c r="E74"/>
  <c r="E47"/>
  <c i="1" r="AY57"/>
  <c r="AX57"/>
  <c i="4" r="BI286"/>
  <c r="BH286"/>
  <c r="BF286"/>
  <c r="BE286"/>
  <c r="T286"/>
  <c r="R286"/>
  <c r="P286"/>
  <c r="BK286"/>
  <c r="J286"/>
  <c r="BG286"/>
  <c r="BI284"/>
  <c r="BH284"/>
  <c r="BF284"/>
  <c r="BE284"/>
  <c r="T284"/>
  <c r="R284"/>
  <c r="P284"/>
  <c r="BK284"/>
  <c r="J284"/>
  <c r="BG284"/>
  <c r="BI277"/>
  <c r="BH277"/>
  <c r="BF277"/>
  <c r="BE277"/>
  <c r="T277"/>
  <c r="T276"/>
  <c r="T275"/>
  <c r="R277"/>
  <c r="R276"/>
  <c r="R275"/>
  <c r="P277"/>
  <c r="P276"/>
  <c r="P275"/>
  <c r="BK277"/>
  <c r="BK276"/>
  <c r="J276"/>
  <c r="BK275"/>
  <c r="J275"/>
  <c r="J277"/>
  <c r="BG277"/>
  <c r="J71"/>
  <c r="J70"/>
  <c r="BI273"/>
  <c r="BH273"/>
  <c r="BF273"/>
  <c r="BE273"/>
  <c r="T273"/>
  <c r="T272"/>
  <c r="R273"/>
  <c r="R272"/>
  <c r="P273"/>
  <c r="P272"/>
  <c r="BK273"/>
  <c r="BK272"/>
  <c r="J272"/>
  <c r="J273"/>
  <c r="BG273"/>
  <c r="J69"/>
  <c r="BI270"/>
  <c r="BH270"/>
  <c r="BF270"/>
  <c r="BE270"/>
  <c r="T270"/>
  <c r="R270"/>
  <c r="P270"/>
  <c r="BK270"/>
  <c r="J270"/>
  <c r="BG270"/>
  <c r="BI269"/>
  <c r="BH269"/>
  <c r="BF269"/>
  <c r="BE269"/>
  <c r="T269"/>
  <c r="R269"/>
  <c r="P269"/>
  <c r="BK269"/>
  <c r="J269"/>
  <c r="BG269"/>
  <c r="BI266"/>
  <c r="BH266"/>
  <c r="BF266"/>
  <c r="BE266"/>
  <c r="T266"/>
  <c r="R266"/>
  <c r="P266"/>
  <c r="BK266"/>
  <c r="J266"/>
  <c r="BG266"/>
  <c r="BI264"/>
  <c r="BH264"/>
  <c r="BF264"/>
  <c r="BE264"/>
  <c r="T264"/>
  <c r="T263"/>
  <c r="R264"/>
  <c r="R263"/>
  <c r="P264"/>
  <c r="P263"/>
  <c r="BK264"/>
  <c r="BK263"/>
  <c r="J263"/>
  <c r="J264"/>
  <c r="BG264"/>
  <c r="J68"/>
  <c r="BI254"/>
  <c r="BH254"/>
  <c r="BF254"/>
  <c r="BE254"/>
  <c r="T254"/>
  <c r="R254"/>
  <c r="P254"/>
  <c r="BK254"/>
  <c r="J254"/>
  <c r="BG254"/>
  <c r="BI244"/>
  <c r="BH244"/>
  <c r="BF244"/>
  <c r="BE244"/>
  <c r="T244"/>
  <c r="R244"/>
  <c r="P244"/>
  <c r="BK244"/>
  <c r="J244"/>
  <c r="BG244"/>
  <c r="BI236"/>
  <c r="BH236"/>
  <c r="BF236"/>
  <c r="BE236"/>
  <c r="T236"/>
  <c r="R236"/>
  <c r="P236"/>
  <c r="BK236"/>
  <c r="J236"/>
  <c r="BG236"/>
  <c r="BI230"/>
  <c r="BH230"/>
  <c r="BF230"/>
  <c r="BE230"/>
  <c r="T230"/>
  <c r="R230"/>
  <c r="P230"/>
  <c r="BK230"/>
  <c r="J230"/>
  <c r="BG230"/>
  <c r="BI226"/>
  <c r="BH226"/>
  <c r="BF226"/>
  <c r="BE226"/>
  <c r="T226"/>
  <c r="R226"/>
  <c r="P226"/>
  <c r="BK226"/>
  <c r="J226"/>
  <c r="BG226"/>
  <c r="BI220"/>
  <c r="BH220"/>
  <c r="BF220"/>
  <c r="BE220"/>
  <c r="T220"/>
  <c r="R220"/>
  <c r="P220"/>
  <c r="BK220"/>
  <c r="J220"/>
  <c r="BG220"/>
  <c r="BI209"/>
  <c r="BH209"/>
  <c r="BF209"/>
  <c r="BE209"/>
  <c r="T209"/>
  <c r="R209"/>
  <c r="P209"/>
  <c r="BK209"/>
  <c r="J209"/>
  <c r="BG209"/>
  <c r="BI207"/>
  <c r="BH207"/>
  <c r="BF207"/>
  <c r="BE207"/>
  <c r="T207"/>
  <c r="R207"/>
  <c r="P207"/>
  <c r="BK207"/>
  <c r="J207"/>
  <c r="BG207"/>
  <c r="BI204"/>
  <c r="BH204"/>
  <c r="BF204"/>
  <c r="BE204"/>
  <c r="T204"/>
  <c r="R204"/>
  <c r="P204"/>
  <c r="BK204"/>
  <c r="J204"/>
  <c r="BG204"/>
  <c r="BI201"/>
  <c r="BH201"/>
  <c r="BF201"/>
  <c r="BE201"/>
  <c r="T201"/>
  <c r="R201"/>
  <c r="P201"/>
  <c r="BK201"/>
  <c r="J201"/>
  <c r="BG201"/>
  <c r="BI198"/>
  <c r="BH198"/>
  <c r="BF198"/>
  <c r="BE198"/>
  <c r="T198"/>
  <c r="R198"/>
  <c r="P198"/>
  <c r="BK198"/>
  <c r="J198"/>
  <c r="BG198"/>
  <c r="BI194"/>
  <c r="BH194"/>
  <c r="BF194"/>
  <c r="BE194"/>
  <c r="T194"/>
  <c r="R194"/>
  <c r="P194"/>
  <c r="BK194"/>
  <c r="J194"/>
  <c r="BG194"/>
  <c r="BI190"/>
  <c r="BH190"/>
  <c r="BF190"/>
  <c r="BE190"/>
  <c r="T190"/>
  <c r="T189"/>
  <c r="R190"/>
  <c r="R189"/>
  <c r="P190"/>
  <c r="P189"/>
  <c r="BK190"/>
  <c r="BK189"/>
  <c r="J189"/>
  <c r="J190"/>
  <c r="BG190"/>
  <c r="J67"/>
  <c r="BI187"/>
  <c r="BH187"/>
  <c r="BF187"/>
  <c r="BE187"/>
  <c r="T187"/>
  <c r="R187"/>
  <c r="P187"/>
  <c r="BK187"/>
  <c r="J187"/>
  <c r="BG187"/>
  <c r="BI180"/>
  <c r="BH180"/>
  <c r="BF180"/>
  <c r="BE180"/>
  <c r="T180"/>
  <c r="R180"/>
  <c r="P180"/>
  <c r="BK180"/>
  <c r="J180"/>
  <c r="BG180"/>
  <c r="BI174"/>
  <c r="BH174"/>
  <c r="BF174"/>
  <c r="BE174"/>
  <c r="T174"/>
  <c r="T173"/>
  <c r="R174"/>
  <c r="R173"/>
  <c r="P174"/>
  <c r="P173"/>
  <c r="BK174"/>
  <c r="BK173"/>
  <c r="J173"/>
  <c r="J174"/>
  <c r="BG174"/>
  <c r="J66"/>
  <c r="BI170"/>
  <c r="BH170"/>
  <c r="BF170"/>
  <c r="BE170"/>
  <c r="T170"/>
  <c r="R170"/>
  <c r="P170"/>
  <c r="BK170"/>
  <c r="J170"/>
  <c r="BG170"/>
  <c r="BI167"/>
  <c r="BH167"/>
  <c r="BF167"/>
  <c r="BE167"/>
  <c r="T167"/>
  <c r="T166"/>
  <c r="R167"/>
  <c r="R166"/>
  <c r="P167"/>
  <c r="P166"/>
  <c r="BK167"/>
  <c r="BK166"/>
  <c r="J166"/>
  <c r="J167"/>
  <c r="BG167"/>
  <c r="J65"/>
  <c r="BI164"/>
  <c r="BH164"/>
  <c r="BF164"/>
  <c r="BE164"/>
  <c r="T164"/>
  <c r="R164"/>
  <c r="P164"/>
  <c r="BK164"/>
  <c r="J164"/>
  <c r="BG164"/>
  <c r="BI160"/>
  <c r="BH160"/>
  <c r="BF160"/>
  <c r="BE160"/>
  <c r="T160"/>
  <c r="R160"/>
  <c r="P160"/>
  <c r="BK160"/>
  <c r="J160"/>
  <c r="BG160"/>
  <c r="BI157"/>
  <c r="BH157"/>
  <c r="BF157"/>
  <c r="BE157"/>
  <c r="T157"/>
  <c r="R157"/>
  <c r="P157"/>
  <c r="BK157"/>
  <c r="J157"/>
  <c r="BG157"/>
  <c r="BI155"/>
  <c r="BH155"/>
  <c r="BF155"/>
  <c r="BE155"/>
  <c r="T155"/>
  <c r="R155"/>
  <c r="P155"/>
  <c r="BK155"/>
  <c r="J155"/>
  <c r="BG155"/>
  <c r="BI149"/>
  <c r="BH149"/>
  <c r="BF149"/>
  <c r="BE149"/>
  <c r="T149"/>
  <c r="R149"/>
  <c r="P149"/>
  <c r="BK149"/>
  <c r="J149"/>
  <c r="BG149"/>
  <c r="BI145"/>
  <c r="BH145"/>
  <c r="BF145"/>
  <c r="BE145"/>
  <c r="T145"/>
  <c r="T144"/>
  <c r="R145"/>
  <c r="R144"/>
  <c r="P145"/>
  <c r="P144"/>
  <c r="BK145"/>
  <c r="BK144"/>
  <c r="J144"/>
  <c r="J145"/>
  <c r="BG145"/>
  <c r="J64"/>
  <c r="BI142"/>
  <c r="BH142"/>
  <c r="BF142"/>
  <c r="BE142"/>
  <c r="T142"/>
  <c r="R142"/>
  <c r="P142"/>
  <c r="BK142"/>
  <c r="J142"/>
  <c r="BG142"/>
  <c r="BI139"/>
  <c r="BH139"/>
  <c r="BF139"/>
  <c r="BE139"/>
  <c r="T139"/>
  <c r="R139"/>
  <c r="P139"/>
  <c r="BK139"/>
  <c r="J139"/>
  <c r="BG139"/>
  <c r="BI135"/>
  <c r="BH135"/>
  <c r="BF135"/>
  <c r="BE135"/>
  <c r="T135"/>
  <c r="R135"/>
  <c r="P135"/>
  <c r="BK135"/>
  <c r="J135"/>
  <c r="BG135"/>
  <c r="BI132"/>
  <c r="BH132"/>
  <c r="BF132"/>
  <c r="BE132"/>
  <c r="T132"/>
  <c r="T131"/>
  <c r="R132"/>
  <c r="R131"/>
  <c r="P132"/>
  <c r="P131"/>
  <c r="BK132"/>
  <c r="BK131"/>
  <c r="J131"/>
  <c r="J132"/>
  <c r="BG132"/>
  <c r="J63"/>
  <c r="BI129"/>
  <c r="BH129"/>
  <c r="BF129"/>
  <c r="BE129"/>
  <c r="T129"/>
  <c r="R129"/>
  <c r="P129"/>
  <c r="BK129"/>
  <c r="J129"/>
  <c r="BG129"/>
  <c r="BI124"/>
  <c r="BH124"/>
  <c r="BF124"/>
  <c r="BE124"/>
  <c r="T124"/>
  <c r="R124"/>
  <c r="P124"/>
  <c r="BK124"/>
  <c r="J124"/>
  <c r="BG124"/>
  <c r="BI121"/>
  <c r="BH121"/>
  <c r="BF121"/>
  <c r="BE121"/>
  <c r="T121"/>
  <c r="R121"/>
  <c r="P121"/>
  <c r="BK121"/>
  <c r="J121"/>
  <c r="BG121"/>
  <c r="BI119"/>
  <c r="BH119"/>
  <c r="BF119"/>
  <c r="BE119"/>
  <c r="T119"/>
  <c r="R119"/>
  <c r="P119"/>
  <c r="BK119"/>
  <c r="J119"/>
  <c r="BG119"/>
  <c r="BI116"/>
  <c r="BH116"/>
  <c r="BF116"/>
  <c r="BE116"/>
  <c r="T116"/>
  <c r="R116"/>
  <c r="P116"/>
  <c r="BK116"/>
  <c r="J116"/>
  <c r="BG116"/>
  <c r="BI113"/>
  <c r="BH113"/>
  <c r="BF113"/>
  <c r="BE113"/>
  <c r="T113"/>
  <c r="R113"/>
  <c r="P113"/>
  <c r="BK113"/>
  <c r="J113"/>
  <c r="BG113"/>
  <c r="BI109"/>
  <c r="BH109"/>
  <c r="BF109"/>
  <c r="BE109"/>
  <c r="T109"/>
  <c r="R109"/>
  <c r="P109"/>
  <c r="BK109"/>
  <c r="J109"/>
  <c r="BG109"/>
  <c r="BI106"/>
  <c r="BH106"/>
  <c r="BF106"/>
  <c r="BE106"/>
  <c r="T106"/>
  <c r="R106"/>
  <c r="P106"/>
  <c r="BK106"/>
  <c r="J106"/>
  <c r="BG106"/>
  <c r="BI101"/>
  <c r="BH101"/>
  <c r="BF101"/>
  <c r="BE101"/>
  <c r="T101"/>
  <c r="R101"/>
  <c r="P101"/>
  <c r="BK101"/>
  <c r="J101"/>
  <c r="BG101"/>
  <c r="BI98"/>
  <c r="BH98"/>
  <c r="BF98"/>
  <c r="BE98"/>
  <c r="T98"/>
  <c r="R98"/>
  <c r="P98"/>
  <c r="BK98"/>
  <c r="J98"/>
  <c r="BG98"/>
  <c r="BI96"/>
  <c r="F36"/>
  <c i="1" r="BD57"/>
  <c i="4" r="BH96"/>
  <c r="F35"/>
  <c i="1" r="BC57"/>
  <c i="4" r="BF96"/>
  <c r="J33"/>
  <c i="1" r="AW57"/>
  <c i="4" r="F33"/>
  <c i="1" r="BA57"/>
  <c i="4" r="BE96"/>
  <c r="J32"/>
  <c i="1" r="AV57"/>
  <c i="4" r="F32"/>
  <c i="1" r="AZ57"/>
  <c i="4" r="T96"/>
  <c r="T95"/>
  <c r="T94"/>
  <c r="T93"/>
  <c r="R96"/>
  <c r="R95"/>
  <c r="R94"/>
  <c r="R93"/>
  <c r="P96"/>
  <c r="P95"/>
  <c r="P94"/>
  <c r="P93"/>
  <c i="1" r="AU57"/>
  <c i="4" r="BK96"/>
  <c r="BK95"/>
  <c r="J95"/>
  <c r="BK94"/>
  <c r="J94"/>
  <c r="BK93"/>
  <c r="J93"/>
  <c r="J60"/>
  <c r="J29"/>
  <c i="1" r="AG57"/>
  <c i="4" r="J96"/>
  <c r="BG96"/>
  <c r="F34"/>
  <c i="1" r="BB57"/>
  <c i="4" r="J62"/>
  <c r="J61"/>
  <c r="F89"/>
  <c r="F87"/>
  <c r="E85"/>
  <c r="F55"/>
  <c r="F53"/>
  <c r="E51"/>
  <c r="J38"/>
  <c r="J23"/>
  <c r="E23"/>
  <c r="J89"/>
  <c r="J55"/>
  <c r="J22"/>
  <c r="J20"/>
  <c r="E20"/>
  <c r="F90"/>
  <c r="F56"/>
  <c r="J19"/>
  <c r="J14"/>
  <c r="J87"/>
  <c r="J53"/>
  <c r="E7"/>
  <c r="E81"/>
  <c r="E47"/>
  <c i="1" r="AY55"/>
  <c r="AX55"/>
  <c i="3" r="BI88"/>
  <c r="BH88"/>
  <c r="BF88"/>
  <c r="BE88"/>
  <c r="T88"/>
  <c r="R88"/>
  <c r="P88"/>
  <c r="BK88"/>
  <c r="J88"/>
  <c r="BG88"/>
  <c r="BI87"/>
  <c r="BH87"/>
  <c r="BF87"/>
  <c r="BE87"/>
  <c r="T87"/>
  <c r="R87"/>
  <c r="P87"/>
  <c r="BK87"/>
  <c r="J87"/>
  <c r="BG87"/>
  <c r="BI86"/>
  <c r="BH86"/>
  <c r="BF86"/>
  <c r="BE86"/>
  <c r="T86"/>
  <c r="R86"/>
  <c r="P86"/>
  <c r="BK86"/>
  <c r="J86"/>
  <c r="BG86"/>
  <c r="BI85"/>
  <c r="F36"/>
  <c i="1" r="BD55"/>
  <c i="3" r="BH85"/>
  <c r="F35"/>
  <c i="1" r="BC55"/>
  <c i="3" r="BF85"/>
  <c r="J33"/>
  <c i="1" r="AW55"/>
  <c i="3" r="F33"/>
  <c i="1" r="BA55"/>
  <c i="3" r="BE85"/>
  <c r="J32"/>
  <c i="1" r="AV55"/>
  <c i="3" r="F32"/>
  <c i="1" r="AZ55"/>
  <c i="3" r="T85"/>
  <c r="T84"/>
  <c r="T83"/>
  <c r="R85"/>
  <c r="R84"/>
  <c r="R83"/>
  <c r="P85"/>
  <c r="P84"/>
  <c r="P83"/>
  <c i="1" r="AU55"/>
  <c i="3" r="BK85"/>
  <c r="BK84"/>
  <c r="J84"/>
  <c r="BK83"/>
  <c r="J83"/>
  <c r="J60"/>
  <c r="J29"/>
  <c i="1" r="AG55"/>
  <c i="3" r="J85"/>
  <c r="BG85"/>
  <c r="F34"/>
  <c i="1" r="BB55"/>
  <c i="3" r="J61"/>
  <c r="F79"/>
  <c r="F77"/>
  <c r="E75"/>
  <c r="F55"/>
  <c r="F53"/>
  <c r="E51"/>
  <c r="J38"/>
  <c r="J23"/>
  <c r="E23"/>
  <c r="J79"/>
  <c r="J55"/>
  <c r="J22"/>
  <c r="J20"/>
  <c r="E20"/>
  <c r="F80"/>
  <c r="F56"/>
  <c r="J19"/>
  <c r="J14"/>
  <c r="J77"/>
  <c r="J53"/>
  <c r="E7"/>
  <c r="E71"/>
  <c r="E47"/>
  <c i="1" r="AY53"/>
  <c r="AX53"/>
  <c i="2" r="BI167"/>
  <c r="BH167"/>
  <c r="BF167"/>
  <c r="BE167"/>
  <c r="T167"/>
  <c r="R167"/>
  <c r="P167"/>
  <c r="BK167"/>
  <c r="J167"/>
  <c r="BG167"/>
  <c r="BI164"/>
  <c r="BH164"/>
  <c r="BF164"/>
  <c r="BE164"/>
  <c r="T164"/>
  <c r="R164"/>
  <c r="P164"/>
  <c r="BK164"/>
  <c r="J164"/>
  <c r="BG164"/>
  <c r="BI161"/>
  <c r="BH161"/>
  <c r="BF161"/>
  <c r="BE161"/>
  <c r="T161"/>
  <c r="R161"/>
  <c r="P161"/>
  <c r="BK161"/>
  <c r="J161"/>
  <c r="BG161"/>
  <c r="BI158"/>
  <c r="BH158"/>
  <c r="BF158"/>
  <c r="BE158"/>
  <c r="T158"/>
  <c r="T157"/>
  <c r="R158"/>
  <c r="R157"/>
  <c r="P158"/>
  <c r="P157"/>
  <c r="BK158"/>
  <c r="BK157"/>
  <c r="J157"/>
  <c r="J158"/>
  <c r="BG158"/>
  <c r="J63"/>
  <c r="BI154"/>
  <c r="BH154"/>
  <c r="BF154"/>
  <c r="BE154"/>
  <c r="T154"/>
  <c r="R154"/>
  <c r="P154"/>
  <c r="BK154"/>
  <c r="J154"/>
  <c r="BG154"/>
  <c r="BI151"/>
  <c r="BH151"/>
  <c r="BF151"/>
  <c r="BE151"/>
  <c r="T151"/>
  <c r="R151"/>
  <c r="P151"/>
  <c r="BK151"/>
  <c r="J151"/>
  <c r="BG151"/>
  <c r="BI141"/>
  <c r="BH141"/>
  <c r="BF141"/>
  <c r="BE141"/>
  <c r="T141"/>
  <c r="R141"/>
  <c r="P141"/>
  <c r="BK141"/>
  <c r="J141"/>
  <c r="BG141"/>
  <c r="BI138"/>
  <c r="BH138"/>
  <c r="BF138"/>
  <c r="BE138"/>
  <c r="T138"/>
  <c r="R138"/>
  <c r="P138"/>
  <c r="BK138"/>
  <c r="J138"/>
  <c r="BG138"/>
  <c r="BI131"/>
  <c r="BH131"/>
  <c r="BF131"/>
  <c r="BE131"/>
  <c r="T131"/>
  <c r="R131"/>
  <c r="P131"/>
  <c r="BK131"/>
  <c r="J131"/>
  <c r="BG131"/>
  <c r="BI128"/>
  <c r="BH128"/>
  <c r="BF128"/>
  <c r="BE128"/>
  <c r="T128"/>
  <c r="T127"/>
  <c r="T126"/>
  <c r="R128"/>
  <c r="R127"/>
  <c r="R126"/>
  <c r="P128"/>
  <c r="P127"/>
  <c r="P126"/>
  <c r="BK128"/>
  <c r="BK127"/>
  <c r="J127"/>
  <c r="BK126"/>
  <c r="J126"/>
  <c r="J128"/>
  <c r="BG128"/>
  <c r="J62"/>
  <c r="J61"/>
  <c r="BI123"/>
  <c r="BH123"/>
  <c r="BF123"/>
  <c r="BE123"/>
  <c r="T123"/>
  <c r="R123"/>
  <c r="P123"/>
  <c r="BK123"/>
  <c r="J123"/>
  <c r="BG123"/>
  <c r="BI121"/>
  <c r="BH121"/>
  <c r="BF121"/>
  <c r="BE121"/>
  <c r="T121"/>
  <c r="R121"/>
  <c r="P121"/>
  <c r="BK121"/>
  <c r="J121"/>
  <c r="BG121"/>
  <c r="BI119"/>
  <c r="BH119"/>
  <c r="BF119"/>
  <c r="BE119"/>
  <c r="T119"/>
  <c r="R119"/>
  <c r="P119"/>
  <c r="BK119"/>
  <c r="J119"/>
  <c r="BG119"/>
  <c r="BI114"/>
  <c r="BH114"/>
  <c r="BF114"/>
  <c r="BE114"/>
  <c r="T114"/>
  <c r="R114"/>
  <c r="P114"/>
  <c r="BK114"/>
  <c r="J114"/>
  <c r="BG114"/>
  <c r="BI107"/>
  <c r="BH107"/>
  <c r="BF107"/>
  <c r="BE107"/>
  <c r="T107"/>
  <c r="R107"/>
  <c r="P107"/>
  <c r="BK107"/>
  <c r="J107"/>
  <c r="BG107"/>
  <c r="BI98"/>
  <c r="BH98"/>
  <c r="BF98"/>
  <c r="BE98"/>
  <c r="T98"/>
  <c r="R98"/>
  <c r="P98"/>
  <c r="BK98"/>
  <c r="J98"/>
  <c r="BG98"/>
  <c r="BI94"/>
  <c r="BH94"/>
  <c r="BF94"/>
  <c r="BE94"/>
  <c r="T94"/>
  <c r="R94"/>
  <c r="P94"/>
  <c r="BK94"/>
  <c r="J94"/>
  <c r="BG94"/>
  <c r="BI86"/>
  <c r="F36"/>
  <c i="1" r="BD53"/>
  <c i="2" r="BH86"/>
  <c r="F35"/>
  <c i="1" r="BC53"/>
  <c i="2" r="BF86"/>
  <c r="J33"/>
  <c i="1" r="AW53"/>
  <c i="2" r="F33"/>
  <c i="1" r="BA53"/>
  <c i="2" r="BE86"/>
  <c r="J32"/>
  <c i="1" r="AV53"/>
  <c i="2" r="F32"/>
  <c i="1" r="AZ53"/>
  <c i="2" r="T86"/>
  <c r="T85"/>
  <c r="R86"/>
  <c r="R85"/>
  <c r="P86"/>
  <c r="P85"/>
  <c i="1" r="AU53"/>
  <c i="2" r="BK86"/>
  <c r="BK85"/>
  <c r="J85"/>
  <c r="J60"/>
  <c r="J29"/>
  <c i="1" r="AG53"/>
  <c i="2" r="J86"/>
  <c r="BG86"/>
  <c r="F34"/>
  <c i="1" r="BB53"/>
  <c i="2" r="F81"/>
  <c r="F79"/>
  <c r="E77"/>
  <c r="F55"/>
  <c r="F53"/>
  <c r="E51"/>
  <c r="J38"/>
  <c r="J23"/>
  <c r="E23"/>
  <c r="J81"/>
  <c r="J55"/>
  <c r="J22"/>
  <c r="J20"/>
  <c r="E20"/>
  <c r="F82"/>
  <c r="F56"/>
  <c r="J19"/>
  <c r="J14"/>
  <c r="J79"/>
  <c r="J53"/>
  <c r="E7"/>
  <c r="E73"/>
  <c r="E47"/>
  <c i="1" r="BD59"/>
  <c r="BC59"/>
  <c r="BB59"/>
  <c r="BA59"/>
  <c r="AZ59"/>
  <c r="AY59"/>
  <c r="AX59"/>
  <c r="AW59"/>
  <c r="AV59"/>
  <c r="AU59"/>
  <c r="AT59"/>
  <c r="AS59"/>
  <c r="AG59"/>
  <c r="BD56"/>
  <c r="BC56"/>
  <c r="BB56"/>
  <c r="BA56"/>
  <c r="AZ56"/>
  <c r="AY56"/>
  <c r="AX56"/>
  <c r="AW56"/>
  <c r="AV56"/>
  <c r="AU56"/>
  <c r="AT56"/>
  <c r="AS56"/>
  <c r="AG56"/>
  <c r="BD54"/>
  <c r="BC54"/>
  <c r="BB54"/>
  <c r="BA54"/>
  <c r="AZ54"/>
  <c r="AY54"/>
  <c r="AX54"/>
  <c r="AW54"/>
  <c r="AV54"/>
  <c r="AU54"/>
  <c r="AT54"/>
  <c r="AS54"/>
  <c r="AG54"/>
  <c r="BD52"/>
  <c r="BC52"/>
  <c r="BB52"/>
  <c r="BA52"/>
  <c r="AZ52"/>
  <c r="AY52"/>
  <c r="AX52"/>
  <c r="AW52"/>
  <c r="AV52"/>
  <c r="AU52"/>
  <c r="AT52"/>
  <c r="AS52"/>
  <c r="AG52"/>
  <c r="BD51"/>
  <c r="W30"/>
  <c r="BC51"/>
  <c r="W29"/>
  <c r="BB51"/>
  <c r="W28"/>
  <c r="BA51"/>
  <c r="W27"/>
  <c r="AZ51"/>
  <c r="W26"/>
  <c r="AY51"/>
  <c r="AX51"/>
  <c r="AW51"/>
  <c r="AK27"/>
  <c r="AV51"/>
  <c r="AK26"/>
  <c r="AU51"/>
  <c r="AT51"/>
  <c r="AS51"/>
  <c r="AG51"/>
  <c r="AK23"/>
  <c r="AT61"/>
  <c r="AN61"/>
  <c r="AT60"/>
  <c r="AN60"/>
  <c r="AN59"/>
  <c r="AT58"/>
  <c r="AN58"/>
  <c r="AT57"/>
  <c r="AN57"/>
  <c r="AN56"/>
  <c r="AT55"/>
  <c r="AN55"/>
  <c r="AN54"/>
  <c r="AT53"/>
  <c r="AN53"/>
  <c r="AN52"/>
  <c r="AN51"/>
  <c r="L47"/>
  <c r="AM46"/>
  <c r="L46"/>
  <c r="AM44"/>
  <c r="L44"/>
  <c r="L42"/>
  <c r="L41"/>
  <c r="AK32"/>
</calcChain>
</file>

<file path=xl/sharedStrings.xml><?xml version="1.0" encoding="utf-8"?>
<sst xmlns="http://schemas.openxmlformats.org/spreadsheetml/2006/main">
  <si>
    <t>Export VZ</t>
  </si>
  <si>
    <t>List obsahuje:</t>
  </si>
  <si>
    <t>1) Rekapitulace stavby</t>
  </si>
  <si>
    <t>2) Rekapitulace objektů stavby a soupisů prací</t>
  </si>
  <si>
    <t>3.0</t>
  </si>
  <si>
    <t>ZAMOK</t>
  </si>
  <si>
    <t>False</t>
  </si>
  <si>
    <t>{350796b8-5737-4d56-8753-c3101c91fa06}</t>
  </si>
  <si>
    <t>0,01</t>
  </si>
  <si>
    <t>21</t>
  </si>
  <si>
    <t>15</t>
  </si>
  <si>
    <t>REKAPITULACE ZAKÁZKY</t>
  </si>
  <si>
    <t xml:space="preserve">v ---  níže se nacházejí doplnkové a pomocné údaje k sestavám  --- v</t>
  </si>
  <si>
    <t>Návod na vyplnění</t>
  </si>
  <si>
    <t>0,001</t>
  </si>
  <si>
    <t>Kód:</t>
  </si>
  <si>
    <t>65018140</t>
  </si>
  <si>
    <t>Měnit lze pouze buňky se žlutým podbarvením!_x000d_
_x000d_
1) v Rekapitulaci zakázky vyplňte údaje o Uchazeči (přenesou se do ostatních sestav i v jiných listech)_x000d_
_x000d_
2) na vybraných listech vyplňte v sestavě Soupis prací ceny u položek_x000d_
_x000d_
Podrobnosti k vyplnění naleznete na poslední záložce s Pokyny pro vyplnění</t>
  </si>
  <si>
    <t>Zakázka:</t>
  </si>
  <si>
    <t>Výměna pražců v km 199,257 – 201,565 v úseku Žabokliky - Žatec</t>
  </si>
  <si>
    <t>KSO:</t>
  </si>
  <si>
    <t>824 26</t>
  </si>
  <si>
    <t>CC-CZ:</t>
  </si>
  <si>
    <t>21212</t>
  </si>
  <si>
    <t>Místo:</t>
  </si>
  <si>
    <t>TO Žatec</t>
  </si>
  <si>
    <t>Datum:</t>
  </si>
  <si>
    <t>15. 10. 2018</t>
  </si>
  <si>
    <t>CZ-CPV:</t>
  </si>
  <si>
    <t>44212000-9</t>
  </si>
  <si>
    <t>CZ-CPA:</t>
  </si>
  <si>
    <t>42.12.10</t>
  </si>
  <si>
    <t>Zadavatel:</t>
  </si>
  <si>
    <t>IČ:</t>
  </si>
  <si>
    <t>70994234</t>
  </si>
  <si>
    <t>SŽDC s.o., OŘ UNL, ST Most</t>
  </si>
  <si>
    <t>DIČ:</t>
  </si>
  <si>
    <t>CZ70994234</t>
  </si>
  <si>
    <t>Uchazeč:</t>
  </si>
  <si>
    <t>Vyplň údaj</t>
  </si>
  <si>
    <t>Projektant:</t>
  </si>
  <si>
    <t/>
  </si>
  <si>
    <t xml:space="preserve"> </t>
  </si>
  <si>
    <t>True</t>
  </si>
  <si>
    <t>Poznámka:</t>
  </si>
  <si>
    <t>Cena bez DPH</t>
  </si>
  <si>
    <t>Sazba daně</t>
  </si>
  <si>
    <t>Základ daně</t>
  </si>
  <si>
    <t>Výše daně</t>
  </si>
  <si>
    <t>DPH</t>
  </si>
  <si>
    <t>základní</t>
  </si>
  <si>
    <t>snížená</t>
  </si>
  <si>
    <t>zákl. přenesená</t>
  </si>
  <si>
    <t>sníž. přenesená</t>
  </si>
  <si>
    <t>nulová</t>
  </si>
  <si>
    <t>Cena s DPH</t>
  </si>
  <si>
    <t>v</t>
  </si>
  <si>
    <t>CZK</t>
  </si>
  <si>
    <t>REKAPITULACE OBJEKTŮ ZAKÁZKY A SOUPISŮ PRACÍ</t>
  </si>
  <si>
    <t>Informatívní údaje z listů zakázek</t>
  </si>
  <si>
    <t>Kód</t>
  </si>
  <si>
    <t>Objekt, Soupis prací</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</si>
  <si>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</si>
  <si>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</si>
  <si>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</si>
  <si>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</si>
  <si>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</si>
  <si>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</si>
  <si>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</si>
  <si>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</si>
  <si>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</si>
  <si>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</si>
  <si>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</si>
  <si>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</si>
  <si>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</si>
  <si>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</si>
  <si>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</si>
  <si>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zakázky celkem</t>
  </si>
  <si>
    <t>D</t>
  </si>
  <si>
    <t>0</t>
  </si>
  <si>
    <t>###NOIMPORT###</t>
  </si>
  <si>
    <t>IMPORT</t>
  </si>
  <si>
    <t>{00000000-0000-0000-0000-000000000000}</t>
  </si>
  <si>
    <t>O1</t>
  </si>
  <si>
    <t>Souvislá výměna pražců</t>
  </si>
  <si>
    <t>STA</t>
  </si>
  <si>
    <t>1</t>
  </si>
  <si>
    <t>{d7955187-3007-4e09-89f5-e552d9d6b3a7}</t>
  </si>
  <si>
    <t>2</t>
  </si>
  <si>
    <t>/</t>
  </si>
  <si>
    <t>Č11</t>
  </si>
  <si>
    <t>Soupis</t>
  </si>
  <si>
    <t>{cafc1968-8d5f-4792-a9af-1373880ed58e}</t>
  </si>
  <si>
    <t>O2</t>
  </si>
  <si>
    <t>Zabezpečovací zařízení</t>
  </si>
  <si>
    <t>{953d58a9-c4bf-40ac-bcd5-e8617ed89aa2}</t>
  </si>
  <si>
    <t>Č21</t>
  </si>
  <si>
    <t>Práce na zab.zař.</t>
  </si>
  <si>
    <t>{84a76c60-5ddf-4eee-97fb-74f0fe13fdde}</t>
  </si>
  <si>
    <t>O3</t>
  </si>
  <si>
    <t>Oprava mostu v km 200,311</t>
  </si>
  <si>
    <t>{fbe8ad7c-075d-4f44-a84d-d3610d086217}</t>
  </si>
  <si>
    <t>Č31</t>
  </si>
  <si>
    <t>km 200,311 - most</t>
  </si>
  <si>
    <t>{57475cc1-1e06-498e-870c-3f981c4bd63e}</t>
  </si>
  <si>
    <t>Č32</t>
  </si>
  <si>
    <t>km 200,311 - svršek</t>
  </si>
  <si>
    <t>{97695509-1813-476d-b86b-03b52c0f0cc8}</t>
  </si>
  <si>
    <t>O4</t>
  </si>
  <si>
    <t>Vedlejší rozpočtové náklady</t>
  </si>
  <si>
    <t>{e7c6b3af-45ef-4e89-b207-68df24c6bd2e}</t>
  </si>
  <si>
    <t>Č41</t>
  </si>
  <si>
    <t>VRN - Výměna pražců, GPK</t>
  </si>
  <si>
    <t>{f777ecb5-b5d0-4d8c-9c43-2bc891d4a4ab}</t>
  </si>
  <si>
    <t>Č42</t>
  </si>
  <si>
    <t>VRN - Oprava mostu v km 200,311</t>
  </si>
  <si>
    <t>{40be88b9-1cb8-4d9a-9495-485d0dc814fb}</t>
  </si>
  <si>
    <t>1) Krycí list soupisu</t>
  </si>
  <si>
    <t>2) Rekapitulace</t>
  </si>
  <si>
    <t>3) Soupis prací</t>
  </si>
  <si>
    <t>Zpět na list:</t>
  </si>
  <si>
    <t>Rekapitulace zakázky</t>
  </si>
  <si>
    <t>Pražce_beton</t>
  </si>
  <si>
    <t xml:space="preserve">Nové pražce betonové pro tvar S49 B91S/2 </t>
  </si>
  <si>
    <t>kus</t>
  </si>
  <si>
    <t>3491</t>
  </si>
  <si>
    <t>ASP</t>
  </si>
  <si>
    <t>Podbití ASP</t>
  </si>
  <si>
    <t>km</t>
  </si>
  <si>
    <t>2,894</t>
  </si>
  <si>
    <t>KRYCÍ LIST SOUPISU</t>
  </si>
  <si>
    <t>Demontáž_dřevo</t>
  </si>
  <si>
    <t>Demontáž užitých dřevěných pražců</t>
  </si>
  <si>
    <t>3399</t>
  </si>
  <si>
    <t>Štěrk32_63_t</t>
  </si>
  <si>
    <t>Štěrk na doplnění - 5xSa</t>
  </si>
  <si>
    <t>t</t>
  </si>
  <si>
    <t>250</t>
  </si>
  <si>
    <t>Pražcové_kotvy</t>
  </si>
  <si>
    <t>Pražcové kotvy</t>
  </si>
  <si>
    <t>321</t>
  </si>
  <si>
    <t>KotvyZadavatele</t>
  </si>
  <si>
    <t>Pražcové kotvy ze zásob zadavatele</t>
  </si>
  <si>
    <t>200</t>
  </si>
  <si>
    <t>Objekt:</t>
  </si>
  <si>
    <t>O1 - Souvislá výměna pražců</t>
  </si>
  <si>
    <t>Soupis:</t>
  </si>
  <si>
    <t>Č11 - Souvislá výměna pražců</t>
  </si>
  <si>
    <t>REKAPITULACE ČLENĚNÍ SOUPISU PRACÍ</t>
  </si>
  <si>
    <t>Kód dílu - Popis</t>
  </si>
  <si>
    <t>Cena celkem [CZK]</t>
  </si>
  <si>
    <t>Náklady soupisu celkem</t>
  </si>
  <si>
    <t>-1</t>
  </si>
  <si>
    <t>HSV - Práce a dodávky HSV</t>
  </si>
  <si>
    <t xml:space="preserve">    5 - Komunikace pozemní</t>
  </si>
  <si>
    <t>OST - Ostatní</t>
  </si>
  <si>
    <t>SOUPIS PRACÍ</t>
  </si>
  <si>
    <t>PČ</t>
  </si>
  <si>
    <t>Popis</t>
  </si>
  <si>
    <t>MJ</t>
  </si>
  <si>
    <t>Množství</t>
  </si>
  <si>
    <t>J.cena [CZK]</t>
  </si>
  <si>
    <t>Cenová soustava</t>
  </si>
  <si>
    <t>Poznámka</t>
  </si>
  <si>
    <t>J. Nh [h]</t>
  </si>
  <si>
    <t>Nh celkem [h]</t>
  </si>
  <si>
    <t>J. hmotnost_x000d_
[t]</t>
  </si>
  <si>
    <t>Hmotnost_x000d_
celkem [t]</t>
  </si>
  <si>
    <t>J. suť [t]</t>
  </si>
  <si>
    <t>Suť Celkem [t]</t>
  </si>
  <si>
    <t>K</t>
  </si>
  <si>
    <t>5906020020</t>
  </si>
  <si>
    <t>Souvislá výměna pražců v KL otevřeném i zapuštěném pražce dřevěné příčné vystrojené. Poznámky: 1. V cenách jsou započteny náklady na souvislou výměnu pražců, demontáž upevňovadel, odstranění KL a části stezky, vysunutí a výměnu pražců, montáž upevňovadel, úpravu KL a části stezky, ošetření součástí mazivem a naložení výzisku na dopravní prostředek. U nevystrojených a výhybkových pražců dřevěných vrtání otvorů pro vrtule. 2. V cenách nejsou obsaženy náklady na podbití pražců, snížení KL pod patou kolejnice, dodávku materiálu, dopravu výzisku na skládku a skládkovné.</t>
  </si>
  <si>
    <t>4</t>
  </si>
  <si>
    <t>ROZPOCET</t>
  </si>
  <si>
    <t>-977635340</t>
  </si>
  <si>
    <t>VV</t>
  </si>
  <si>
    <t>"vložit nové B91 S/2 , rozdělení "u""</t>
  </si>
  <si>
    <t xml:space="preserve">"km" (199,257 - 199,560)*-1667-0,101 "                                                    ( 505 ks )"</t>
  </si>
  <si>
    <t xml:space="preserve">"km" (199,577 - 199,964)*-1667-0,129  "                                                   ( 645 ks )"</t>
  </si>
  <si>
    <t xml:space="preserve">"km" (200,009 - 200,668)*-1667+0,447 "                                                 ( 1099 ks )"</t>
  </si>
  <si>
    <t xml:space="preserve">"km" (200,680 - 200,843)*-1667+0,279 "                                                    ( 272 ks )"</t>
  </si>
  <si>
    <t xml:space="preserve">"km" (200,983 - 201,565)*-1667-0,194 "                                                     ( 970 ks )"</t>
  </si>
  <si>
    <t>Součet</t>
  </si>
  <si>
    <t>5906105010</t>
  </si>
  <si>
    <t>Demontáž pražce dřevěný. Poznámky: 1. V cenách jsou započteny náklady na manipulaci, demontáž, odstrojení do součástí a uložení pražců.</t>
  </si>
  <si>
    <t>-1626523921</t>
  </si>
  <si>
    <t>"vyjmuté pražce dřevěné , rozdělení "d""</t>
  </si>
  <si>
    <t xml:space="preserve">"km 200,843 - 1999,257            "3399</t>
  </si>
  <si>
    <t>3</t>
  </si>
  <si>
    <t>5909031020</t>
  </si>
  <si>
    <t>Úprava GPK koleje směrové a výškové uspořádání pražce betonové. Poznámka: 1. V cenách jsou započteny náklady na nasazení strojní linky pro úpravu směrového a výškového uspořádání ASP metodou zmenšování chyb a úpravu KL pluhem včetně měření mezních stavebních odchylek dle ČSN, měření techologických veličin a předání tištěných výstupů objednateli.2. V cenách nejsou obsaženy náklady doplnění a dodávku kameniva a snížení KL pod patou kolejnice.</t>
  </si>
  <si>
    <t>-1318705427</t>
  </si>
  <si>
    <t>"km" 198,500 - 197,750</t>
  </si>
  <si>
    <t>"km" 199,560 - 199,257</t>
  </si>
  <si>
    <t>"km" 199,964 - 199,577</t>
  </si>
  <si>
    <t>"km" 200,668 - 200,009</t>
  </si>
  <si>
    <t>"km" 200,843 - 200,680</t>
  </si>
  <si>
    <t>"km" 201,565 - 200,983</t>
  </si>
  <si>
    <t>0,050 "km výběh do stávajícího stavu"</t>
  </si>
  <si>
    <t>5910135010</t>
  </si>
  <si>
    <t>Demontáž pražcové kotvy v koleji. Poznámka: 1. V cenách jsou započteny náklady na odstranění kameniva, demontáž, dohození a úpravu kameniva a naložení výzisku na dopravní prostředek.</t>
  </si>
  <si>
    <t>540268018</t>
  </si>
  <si>
    <t>"km 199,470 - 199,601 " 169</t>
  </si>
  <si>
    <t>"km 199,674 - 199,956 " 424</t>
  </si>
  <si>
    <t>"km 200,021 - 200,106 " 115</t>
  </si>
  <si>
    <t>"km 200,173 - 200,451 " 376</t>
  </si>
  <si>
    <t>"km 200,515 - 200,843 " 495</t>
  </si>
  <si>
    <t>5</t>
  </si>
  <si>
    <t>9902200100</t>
  </si>
  <si>
    <t>Doprava dodávek zhotovitele, dodávek objednatele nebo výzisku mechanizací přes 3,5 t objemnějšího kusového materiálu do 10 km Poznámka: V cenách jsou započteny náklady přepravu materiálu ze skladů nebo skládek výrobce nebo dodavatele nebo z vlastních zásob objednatele na místo technologické manipulace včetně složení. Ceny jsou určeny i pro dopravu výzisku do skladu, úložiště nebo na skládku včetně vyložení.Ceny jsou určeny pro dopravu silničními i kolejovými vozidly.V ceně jsou započteny i náklady na zpáteční cestu dopravního prostředku. V případě, že vozidlo jede jednosměrně (okružně), uvažuje se poloviční vzdálenost z celkově ujeté trasy. Měrnou jednotkou je t přepravovaného materiálu.</t>
  </si>
  <si>
    <t>1361895552</t>
  </si>
  <si>
    <t>" Technologická manipulace ze skládek cca km 196,8 a km 202,6 přes 1000 m "</t>
  </si>
  <si>
    <t>Pražce_beton*0,304</t>
  </si>
  <si>
    <t>Demontáž_dřevo*0,100</t>
  </si>
  <si>
    <t>Tech_manipulace</t>
  </si>
  <si>
    <t>6</t>
  </si>
  <si>
    <t>M</t>
  </si>
  <si>
    <t>5956140005</t>
  </si>
  <si>
    <t>"NEOCEŇOVAT!!" Pražec betonový příčný nevystrojený tv. B 91S/2 (S)_x000d_
Pražce dodá zavatel ze svých zásob včetně dopravy do žst. Žatec západ a žst.Žabokliky</t>
  </si>
  <si>
    <t>Sborník UOŽI 01 2018</t>
  </si>
  <si>
    <t>8</t>
  </si>
  <si>
    <t>1019092193</t>
  </si>
  <si>
    <t>7</t>
  </si>
  <si>
    <t>5955101005</t>
  </si>
  <si>
    <t>Kamenivo drcené štěrk frakce 31,5/63 třídy min. BII</t>
  </si>
  <si>
    <t>1622482691</t>
  </si>
  <si>
    <t>5*50</t>
  </si>
  <si>
    <t>9902900200</t>
  </si>
  <si>
    <t>Naložení objemnějšího kusového materiálu, vybouraných hmot Poznámka: Ceny jsou určeny pro nakládání materiálu v případech, kdy není naložení součástí dodávky materiálu nebo není uvedeno v popisu cen a pro nakládání z meziskládky. Ceny se použijí i pro nakládání materiálu z vlastních zásob objednatele.</t>
  </si>
  <si>
    <t>1960280620</t>
  </si>
  <si>
    <t>P</t>
  </si>
  <si>
    <t>Poznámka k položce:
naložení pražců B91 S/2 v žst.Žatec západ a Žabokliky ( 3491 ks x 0,304 t/ ks )</t>
  </si>
  <si>
    <t>"Zahrnuje složení nových bet. pražcú z vagonů a složení dřev. pražců na mezideponie (naložení je součástí položky na dopravu )"Tech_manipulace</t>
  </si>
  <si>
    <t>HSV</t>
  </si>
  <si>
    <t>Práce a dodávky HSV</t>
  </si>
  <si>
    <t>Komunikace pozemní</t>
  </si>
  <si>
    <t>9</t>
  </si>
  <si>
    <t>5905105030</t>
  </si>
  <si>
    <t>Doplnění KL kamenivem souvisle strojně v koleji. Poznámka: 1. V cenách jsou započteny náklady na doplnění kameniva ojediněle ručně vidlemi a/nebo souvisle strojně z výsypných vozů případně nakladačem.2. V cenách nejsou obsaženy náklady na dodávku kameniva.</t>
  </si>
  <si>
    <t>m3</t>
  </si>
  <si>
    <t>-1556224528</t>
  </si>
  <si>
    <t>PSC</t>
  </si>
  <si>
    <t>Poznámka k souboru cen:_x000d_
1. V cenách jsou započteny náklady na doplnění kameniva ojediněle ručně vidlemi a/nebo souvisle strojně z výsypných vozů případně nakladačem. 2. V cenách nejsou obsaženy náklady na dodávku kameniva.</t>
  </si>
  <si>
    <t>Štěrk32_63_t/1,425</t>
  </si>
  <si>
    <t>10</t>
  </si>
  <si>
    <t>5905115010</t>
  </si>
  <si>
    <t>Příplatek za úpravu nadvýšení KL v oblouku o malém poloměru. Poznámka: 1. V cenách jsou započteny náklady na úpravu nadvýšení KL ručně.2. V cenách nejsou obsaženy náklady na doplnění a zřízení nadvýšení z vozů a na dodávku kameniva.</t>
  </si>
  <si>
    <t>m</t>
  </si>
  <si>
    <t>-291344107</t>
  </si>
  <si>
    <t>Poznámka k souboru cen:_x000d_
1. V cenách jsou započteny náklady na úpravu nadvýšení KL ručně. 2. V cenách nejsou obsaženy náklady na doplnění a zřízení nadvýšení z vozů a na dodávku kameniva.</t>
  </si>
  <si>
    <t xml:space="preserve">"km      "(202,005 - 201,968)*1000</t>
  </si>
  <si>
    <t xml:space="preserve">"km      "(200,869 - 200,369)*1000</t>
  </si>
  <si>
    <t xml:space="preserve">"km      "(200,869 - 200,034)*1000</t>
  </si>
  <si>
    <t xml:space="preserve">"km      "(199,964 - 199,460)*1000</t>
  </si>
  <si>
    <t>11</t>
  </si>
  <si>
    <t>5909050020</t>
  </si>
  <si>
    <t>Stabilizace kolejového lože koleje stávajícího. Poznámka: 1. V cenách jsou započteny náklady na stabilizaci v režimu s řízeným (konstantním) poklesem včetně měření a předání tištěných výstupů.</t>
  </si>
  <si>
    <t>284218729</t>
  </si>
  <si>
    <t>Poznámka k souboru cen:_x000d_
1. V cenách jsou započteny náklady na stabilizaci v režimu s řízeným (konstantním) poklesem včetně měření a předání tištěných výstupů.</t>
  </si>
  <si>
    <t>12</t>
  </si>
  <si>
    <t>5910136010</t>
  </si>
  <si>
    <t>Montáž pražcové kotvy v koleji. Poznámka: 1. V cenách jsou započteny náklady na odstranění kameniva, montáž, ošetření součásti mazivem a úpravu kameniva.2. V cenách nejsou obsaženy náklady na dodávku materiálu.</t>
  </si>
  <si>
    <t>-604500607</t>
  </si>
  <si>
    <t>"Doplnění pražcových kotev na pražce B91 S/2 – osazení vždy na každý 3.pražec"</t>
  </si>
  <si>
    <t xml:space="preserve">"km 199,481 – 199,560     "44 "  ks"</t>
  </si>
  <si>
    <t xml:space="preserve">"km 199,577 – 199,601     "14 "  ks"</t>
  </si>
  <si>
    <t xml:space="preserve">"km 200,032 – 200,101     "39 "  ks"</t>
  </si>
  <si>
    <t xml:space="preserve">"km 200,180 – 200,291     "62 "  ks"</t>
  </si>
  <si>
    <t xml:space="preserve">"km 200,369 – 200,445     "43 "  ks"</t>
  </si>
  <si>
    <t xml:space="preserve">"km 200,526 – 200,668     "79 "  ks"</t>
  </si>
  <si>
    <t xml:space="preserve">"km 200,769 – 200,841     "40 "  ks"</t>
  </si>
  <si>
    <t>13</t>
  </si>
  <si>
    <t>5960101000</t>
  </si>
  <si>
    <t>Pražcové kotvy TDHB pro pražec betonový B 91</t>
  </si>
  <si>
    <t>1110620409</t>
  </si>
  <si>
    <t>Pražcové_kotvy-KotvyZadavatele</t>
  </si>
  <si>
    <t>14</t>
  </si>
  <si>
    <t>1962844479</t>
  </si>
  <si>
    <t xml:space="preserve">Poznámka k položce:
Pražcové  kotvy - dodávka ze zásob zadavatele ze SSM Hranice na Moravě</t>
  </si>
  <si>
    <t>OST</t>
  </si>
  <si>
    <t>Ostatní</t>
  </si>
  <si>
    <t>9901000500</t>
  </si>
  <si>
    <t>Doprava dodávek zhotovitele, dodávek objednatele nebo výzisku mechanizací o nosnosti do 3,5 t do 60 km Poznámka: V cenách jsou započteny náklady přepravu materiálu ze skladů nebo skládek výrobce nebo dodavatele nebo z vlastních zásob objednatele na místo technologické manipulace včetně složení a poplatku za použití dopravní cesty. 
Ceny jsou určeny i pro dopravu výzisku do skladu, úložiště nebo na skládku včetně vyložení.
Ceny jsou určeny pro dopravu silničními i kolejovými vozidly.
V ceně jsou započteny i náklady na zpáteční cestu dopravního prostředku. V případě, že vozidlo jede jednosměrně (okružně), uvažuje se poloviční vzdálenost z celkově ujeté trasy.
 Měrnou jednotkou je kus stroje.</t>
  </si>
  <si>
    <t>512</t>
  </si>
  <si>
    <t>1745689143</t>
  </si>
  <si>
    <t>Poznámka k souboru cen:_x000d_
V cenách jsou započteny náklady přepravu materiálu ze skladů nebo skládek výrobce nebo dodavatele nebo z vlastních zásob objednatele na místo technologické manipulace včetně složení a poplatku za použití dopravní cesty. Ceny jsou určeny i pro dopravu výzisku do skladu, úložiště nebo na skládku včetně vyložení.Ceny jsou určeny pro dopravu silničními i kolejovými vozidly.V ceně jsou započteny i náklady na zpáteční cestu dopravního prostředku. V případě, že vozidlo jede jednosměrně (okružně), uvažuje se poloviční vzdálenost z celkově ujeté trasy.</t>
  </si>
  <si>
    <t>"Pryžové a polyetylénové podložky na skládku" 1</t>
  </si>
  <si>
    <t>16</t>
  </si>
  <si>
    <t>9901001200</t>
  </si>
  <si>
    <t>Doprava dodávek zhotovitele, dodávek objednatele nebo výzisku mechanizací o nosnosti do 3,5 t do 350 km Poznámka: V cenách jsou započteny náklady přepravu materiálu ze skladů nebo skládek výrobce nebo dodavatele nebo z vlastních zásob objednatele na místo technologické manipulace včetně složení a poplatku za použití dopravní cesty. 
Ceny jsou určeny i pro dopravu výzisku do skladu, úložiště nebo na skládku včetně vyložení.
Ceny jsou určeny pro dopravu silničními i kolejovými vozidly.
V ceně jsou započteny i náklady na zpáteční cestu dopravního prostředku. V případě, že vozidlo jede jednosměrně (okružně), uvažuje se poloviční vzdálenost z celkově ujeté trasy.
 Měrnou jednotkou je kus stroje.</t>
  </si>
  <si>
    <t>-1580287091</t>
  </si>
  <si>
    <t xml:space="preserve">"Doprava 200 ks pražcových kotev ze SSM Hranice na Moravě na stavbu - celkem 410 km                 "1</t>
  </si>
  <si>
    <t>17</t>
  </si>
  <si>
    <t>9901009100</t>
  </si>
  <si>
    <t>Doprava dodávek zhotovitele, dodávek objednatele nebo výzisku mechanizací o nosnosti do 3,5 t příplatek za každý další 1 km Poznámka: V cenách jsou započteny náklady přepravu materiálu ze skladů nebo skládek výrobce nebo dodavatele nebo z vlastních zásob objednatele na místo technologické manipulace včetně složení a poplatku za použití dopravní cesty. 
Ceny jsou určeny i pro dopravu výzisku do skladu, úložiště nebo na skládku včetně vyložení.
Ceny jsou určeny pro dopravu silničními i kolejovými vozidly.
V ceně jsou započteny i náklady na zpáteční cestu dopravního prostředku. V případě, že vozidlo jede jednosměrně (okružně), uvažuje se poloviční vzdálenost z celkově ujeté trasy.
 Měrnou jednotkou je kus stroje.</t>
  </si>
  <si>
    <t>-1932448530</t>
  </si>
  <si>
    <t xml:space="preserve">"Doprava 200 ks pražcových kotev ze SSM Hranice na Moravě na stavbu - celkem 410 km            "410-350</t>
  </si>
  <si>
    <t>18</t>
  </si>
  <si>
    <t>9909000400</t>
  </si>
  <si>
    <t>Poplatek za likvidaci plastových součástí Poznámka: V cenách jsou započteny náklady na uložení stavebního odpadu na oficiální skládku.</t>
  </si>
  <si>
    <t>1834612849</t>
  </si>
  <si>
    <t>Poznámka k souboru cen:_x000d_
V cenách jsou započteny náklady na uložení stavebního odpadu na oficiální skládku.</t>
  </si>
  <si>
    <t>"Pryžové a polyetylénové podložky na skládku"</t>
  </si>
  <si>
    <t>Demontáž_dřevo*2*0,000240</t>
  </si>
  <si>
    <t>O2 - Zabezpečovací zařízení</t>
  </si>
  <si>
    <t>Č21 - Práce na zab.zař.</t>
  </si>
  <si>
    <t>7592005050</t>
  </si>
  <si>
    <t>Montáž počítacího bodu (senzoru) RSR 180 - uložení a připevnění na určené místo, seřízení polohy, přezkoušení</t>
  </si>
  <si>
    <t>684507379</t>
  </si>
  <si>
    <t>7592007050</t>
  </si>
  <si>
    <t>Demontáž počítacího bodu (senzoru) RSR 180</t>
  </si>
  <si>
    <t>1261296241</t>
  </si>
  <si>
    <t>7594205060</t>
  </si>
  <si>
    <t>Montáž stojánku kabelového na betonové pražce KSL - usazení kabelového stojánku do výkopu bez provedení zemních prací, propojení stojánku s kolejnicemi jednokolíkovými lanovými propojeními, připevnění lan k pražci a montážním trámkům, zatažení kabelu, proměření izolačního stavu. Bez zhotovení a zapojení kabelové formy</t>
  </si>
  <si>
    <t>532828962</t>
  </si>
  <si>
    <t>7594207050</t>
  </si>
  <si>
    <t>Demontáž stojánku kabelového KSL, KSLP</t>
  </si>
  <si>
    <t>1561459193</t>
  </si>
  <si>
    <t>O3 - Oprava mostu v km 200,311</t>
  </si>
  <si>
    <t>Č31 - km 200,311 - most</t>
  </si>
  <si>
    <t xml:space="preserve">    1 - Zemní práce</t>
  </si>
  <si>
    <t xml:space="preserve">    2 - Zakládání</t>
  </si>
  <si>
    <t xml:space="preserve">    3 - Svislé a kompletní konstrukce</t>
  </si>
  <si>
    <t xml:space="preserve">    4 - Vodorovné konstrukce</t>
  </si>
  <si>
    <t xml:space="preserve">    6 - Úpravy povrchů, podlahy a osazování výplní</t>
  </si>
  <si>
    <t xml:space="preserve">    9 - Ostatní konstrukce a práce-bourání</t>
  </si>
  <si>
    <t xml:space="preserve">    997 - Přesun sutě</t>
  </si>
  <si>
    <t xml:space="preserve">    998 - Přesun hmot</t>
  </si>
  <si>
    <t>PSV - Práce a dodávky PSV</t>
  </si>
  <si>
    <t xml:space="preserve">    711 - Izolace proti vodě, vlhkosti a plynům</t>
  </si>
  <si>
    <t>Zemní práce</t>
  </si>
  <si>
    <t>111201101</t>
  </si>
  <si>
    <t xml:space="preserve">Odstranění křovin a stromů s odstraněním kořenů  průměru kmene do 100 mm do sklonu terénu 1 : 5, při celkové ploše do 1 000 m2</t>
  </si>
  <si>
    <t>m2</t>
  </si>
  <si>
    <t>CS ÚRS 2018 02</t>
  </si>
  <si>
    <t>280644288</t>
  </si>
  <si>
    <t xml:space="preserve">Poznámka k souboru cen:_x000d_
1. Cenu -1104 lze použít jestliže se odstranění stromů a křovin neprovádí na holo. 2. Cena -1101 je určena i pro: a) odstraňování křovin a stromů o průměru kmene do 100 mm z ploch, jejichž celková výměra je větší než 1 000 m2 při sklonu terénu strmějším než 1 : 5; b) LTM při jakékoliv celkové ploše jednotlivě přes 30 m2. 3. V ceně jsou započteny i náklady na případné nutné odklizení křovin a stromů na hromady na vzdálenost do 50 m nebo naložení na dopravní prostředek. 4. Průměr kmenů stromů (křovin) se měří 0,15 m nad přilehlým terénem. 5. Množství jednotek se určí samostatně za každý objekt v m2 plochy rovné součtu půdorysných ploch omezených obalovými křivkami korun jednotlivých stromů a křovin, popř. skupin stromů a křovin, jejichž koruny se půdorysně překrývají. Jestliže by byl zmíněný součet ploch větší než půdorysná plocha staveniště, počítá se pouze s plochou staveniště. </t>
  </si>
  <si>
    <t>111251111</t>
  </si>
  <si>
    <t>Drcení ořezaných větví strojně - (štěpkování) o průměru větví do 100 mm</t>
  </si>
  <si>
    <t>2052699608</t>
  </si>
  <si>
    <t xml:space="preserve">Poznámka k souboru cen:_x000d_
1. V cenách jsou započteny i náklady na naložení na dopravní prostředek, odvoz dřevní drtě do 20 km a se složením. 2. V cenách nejsou započteny náklady na uložení drti na skládku. 3. Měří se objem nadrcené hmoty. </t>
  </si>
  <si>
    <t>80,0*0,02</t>
  </si>
  <si>
    <t>122202501</t>
  </si>
  <si>
    <t>Odkopávky a prokopávky nezapažené pro spodní stavbu železnic strojně s přemístěním výkopku v příčných profilech do 15 m nebo s naložením na dopravní prostředek v hornině tř. 3 do 100 m3</t>
  </si>
  <si>
    <t>-1198711876</t>
  </si>
  <si>
    <t xml:space="preserve">Poznámka k souboru cen:_x000d_
1. Ceny lze použít i pro vykopávky: a) příkopů pro železnice a to i tehdy, jsou-li vykopávky těchto příkopů samostatným objektem; b) v zemnících na suchu, jestliže tyto vykopávky souvisejí územně s odkopávkami nebo prokopávkami pro spodní stavbu železnic. Vykopávky v ostatních zemnících se oceňují podle kapitoly 3*2 Zemníky Všeobecných podmínek tohoto katalogu; c) při zahlubování železnice při mimoúrovňovém křížení a pro vykopávky pod mosty vybudovanými v předstihu, pokud vzdálenost vnějších hran mostu,měřená ve svislé rovině proložená podélnou osou procházející železnice, nepřesahuje 15 m. Je-li tato vzdálenost větší, oceňují se náklady na vykopávky pod mostem cenami do 100 m3 pro jakýkoliv objem vykopávky; d) sejmutí podorničí. 2. Odkopávky a prokopávky pro spodní stavbu železnic v roubených prostorech se oceňují podle čl. 3116 Všeobecných podmínek tohoto katalogu. 3. V cenách jsou započteny i náklady na vodorovné přemístění výkopku v příčných profilech i s přilehlými svahy a příkopy pro spodní stavbu železnic o šířce pláně spodku do 15 m. Vodorovné přemístění výkopku v příčných profilech při větší šířce pláně se oceňuje cenami 162 20-1102 Vodorovné přemístění výkopku z horniny 1 až 4 přes 20 do 50 m nebo 162 20-1152 Vodorovné přemístění výkopku z horniny 5 až 7 přes 20 do 50 m části A 01 tohoto katalogu. Vzdálenosti tohoto přemístění se nezahrnují do střední vzdálenosti vodorovného přemístění výkopku. 4. Je-li při odkopávce nebo prokopávce pro spodní stavbu železnic mezi výkopištěm a násypištěm v příčném profilu dopravní nebo jiný pruh, na němž podle projektu nemá být zemními pracemi rušen provoz, nepovažuje se vodorovné přemístění výkopku z výkopiště za vodorovné přemístění výkopku v příčném profilu, ať je šířka pláně spodku jakákoliv. Toto vodorovné přemístění se oceňuje podle čl. 3162 Všeobecných podmínek tohoto katalogu. 5. Odkopávky a prokopávky v hornině tř. 6 a 7 s požadavkem fragmentace se oceňují cenami 122 60-2211 až 122 60-2234. </t>
  </si>
  <si>
    <t>5,2*6,5*0,2</t>
  </si>
  <si>
    <t>5,2*4,0*0,5*2</t>
  </si>
  <si>
    <t>122202509</t>
  </si>
  <si>
    <t>Odkopávky a prokopávky nezapažené pro spodní stavbu železnic strojně s přemístěním výkopku v příčných profilech do 15 m nebo s naložením na dopravní prostředek v hornině tř. 3 Příplatek k cenám za lepivost horniny tř. 3</t>
  </si>
  <si>
    <t>-1142352089</t>
  </si>
  <si>
    <t>27,560/2</t>
  </si>
  <si>
    <t>132202601</t>
  </si>
  <si>
    <t>Hloubení rýh vedle kolejí šířky do 600 mm ručně zapažených i nezapažených hloubky do 1,5 m objemu do 2 m3 v hornině tř. 3</t>
  </si>
  <si>
    <t>-1387343806</t>
  </si>
  <si>
    <t xml:space="preserve">Poznámka k souboru cen:_x000d_
1. V cenách jsou započteny i náklady na urovnání dna do předepsaného profilu a spádu, s přehozením výkopku na přilehlém terénu na vzdálenost do 3 m od podélné osy rýhy nebo s naložením na dopravní prostředek. 2. Ceny jsou určeny pro rýhy: šířky přes 200 do 300 mm a hloubky do 750 mm, šířky přes 300 do 400 mm a hloubky do 1 000 mm, šířky přes 400 do 500 mm a hloubky do 1 250 mm, šířky přes 500 do 600 mm a hloubky do 1 500 mm. 3. Ceny lze použít i pro rýhy mezi dvěma kolejemi, podél koleje v pruhu šířky do 6 m od osy koleje. 4. Ztížené vykopávky v blízkosti podzemního vedení, které prochází rýhou nebo je uloženove stěně výkopu, se oceňuje cenou 130 00-1101 Ztížení hloubené vykopávky části A01 tohoto katalogu. 5. Roubení se oceňuje příslušnými cenami souborů cen této části nebo části A 01 tohoto katalogu. </t>
  </si>
  <si>
    <t>přechodové zíďky</t>
  </si>
  <si>
    <t>4,0*0,6*1,0*4</t>
  </si>
  <si>
    <t>132202609</t>
  </si>
  <si>
    <t>Hloubení rýh vedle kolejí šířky do 600 mm ručně zapažených i nezapažených hloubky do 1,5 m objemu do 2 m3 Příplatek k ceně za lepivost hornin tř. 3</t>
  </si>
  <si>
    <t>-76295425</t>
  </si>
  <si>
    <t>9,600/2</t>
  </si>
  <si>
    <t>162701105</t>
  </si>
  <si>
    <t xml:space="preserve">Vodorovné přemístění výkopku nebo sypaniny po suchu  na obvyklém dopravním prostředku, bez naložení výkopku, avšak se složením bez rozhrnutí z horniny tř. 1 až 4 na vzdálenost přes 9 000 do 10 000 m</t>
  </si>
  <si>
    <t>-2015101723</t>
  </si>
  <si>
    <t xml:space="preserve">Poznámka k souboru cen:_x000d_
1. Ceny nelze použít, předepisuje-li projekt přemístit výkopek na místo nepřístupné obvyklým dopravním prostředkům; toto přemístění se oceňuje individuálně. 2. V cenách jsou započteny i náhrady za jízdu loženého vozidla v terénu ve výkopišti nebo na násypišti. 3. V cenách nejsou započteny náklady na rozhrnutí výkopku na násypišti; toto rozhrnutí se oceňuje cenami souboru cen 171 . 0- . . Uložení sypaniny do násypů a 171 20-1201 Uložení sypaniny na skládky. 4. Je-li na dopravní dráze pro vodorovné přemístění nějaká překážka, pro kterou je nutno překládat výkopek z jednoho obvyklého dopravního prostředku na jiný obvyklý dopravní prostředek, oceňuje se toto lomené vodorovné přemístění výkopku v každém úseku samostatně příslušnou cenou tohoto souboru cen a překládání výkopku cenami souboru cen 167 10-3 . Nakládání neulehlého výkopku z hromad s ohledem na ustanovení pozn. číslo 5. 5. Přemísťuje-li se výkopek z dočasných skládek vzdálených do 50 m, neoceňuje se nakládání výkopku, i když se provádí. Toto ustanovení neplatí, vylučuje-li projekt použití dozeru. 6. V cenách vodorovného přemístění sypaniny nejsou započteny náklady na dodávku materiálu, tyto se oceňují ve specifikaci. </t>
  </si>
  <si>
    <t>27,560+9,600</t>
  </si>
  <si>
    <t>167101101</t>
  </si>
  <si>
    <t xml:space="preserve">Nakládání, skládání a překládání neulehlého výkopku nebo sypaniny  nakládání, množství do 100 m3, z hornin tř. 1 až 4</t>
  </si>
  <si>
    <t>647957347</t>
  </si>
  <si>
    <t xml:space="preserve">Poznámka k souboru cen:_x000d_
1. Ceny -1101, -1151, -1102, -1152, -1103, -1153, jsou určeny pro nakládání, skládání a překládání na obvyklý nebo z obvyklého dopravního prostředku. Pro nakládání z lodi nebo na loď jsou určeny ceny -1105 a -1155. 2. Ceny -1105 a -1155 jsou určeny pro nakládání, překládání a vykládání na vzdálenost a) do 20 m vodorovně; vodorovná vzdálenost se měří od těžnice lodi k těžnici druhé lodi, nebo k těžišti hromady na břehu nebo k těžišti dopravního prostředku na suchu, b) do 4 m svisle; svislá vzdálenost se měří od pracovní hladiny vody k úrovni srovnaného terénu v místě hromady nebo v místě dopravní plochy pro dopravní prostředek na suchu. Uvedenou svislou vzdálenost 4 m lze zvětšit, a to nejvýše do 6 m, jestliže je vodorovná vzdálenost uvedená v bodu a) kratší než 20 m nejméně o trojnásobek zvětšení výšky přes 4 m. 3. Množství měrných jednotek se určí v rostlém stavu horniny. </t>
  </si>
  <si>
    <t>171201211</t>
  </si>
  <si>
    <t>Poplatek za uložení stavebního odpadu na skládce (skládkovné) zeminy a kameniva zatříděného do Katalogu odpadů pod kódem 170 504</t>
  </si>
  <si>
    <t>-627994178</t>
  </si>
  <si>
    <t xml:space="preserve">Poznámka k souboru cen:_x000d_
1. Ceny uvedené v souboru cen lze po dohodě upravit podle místních podmínek. </t>
  </si>
  <si>
    <t>37,160*2</t>
  </si>
  <si>
    <t>174111311</t>
  </si>
  <si>
    <t>Zásyp sypaninou pro spodní stavbu železnic objemu přes 3 m3 se zhutněním</t>
  </si>
  <si>
    <t>-964134706</t>
  </si>
  <si>
    <t xml:space="preserve">Poznámka k souboru cen:_x000d_
1. Ceny jsou určeny pro pro jakoukoliv míru zhutnění. 2. Míru zhutnění předepisuje projekt. </t>
  </si>
  <si>
    <t>6,5*5,2*0,2</t>
  </si>
  <si>
    <t>4,0*5,2*0,2*2</t>
  </si>
  <si>
    <t>58343930</t>
  </si>
  <si>
    <t>kamenivo drcené hrubé frakce 16-32</t>
  </si>
  <si>
    <t>-2029130762</t>
  </si>
  <si>
    <t>15,080*1,7</t>
  </si>
  <si>
    <t>Zakládání</t>
  </si>
  <si>
    <t>212795111</t>
  </si>
  <si>
    <t>Příčné odvodnění za opěrou z plastových trub</t>
  </si>
  <si>
    <t>1956173368</t>
  </si>
  <si>
    <t xml:space="preserve">Poznámka k souboru cen:_x000d_
1. V cenách jsou započteny i náklady na podkladní beton, uložení a dodání plastové trubky DN 160 a štěrkový obsyp. 2. V cenách nejsou započteny náklady na zemní práce. </t>
  </si>
  <si>
    <t>6,5*2</t>
  </si>
  <si>
    <t>274311127</t>
  </si>
  <si>
    <t>Základové konstrukce z betonu prostého pasy, prahy, věnce a ostruhy ve výkopu nebo na hlavách pilot C 25/30</t>
  </si>
  <si>
    <t>-1997592195</t>
  </si>
  <si>
    <t xml:space="preserve">Poznámka k souboru cen:_x000d_
1. V cenách jsou započteny i náklady na: a) kontrolu bednění před betonáží, vlastní betonáž zejména čerpadlem betonu, rozhrnutí a hutnění betonu požadované konzistence, uhlazení horního povrchu základu s případnou technologickou přestávkou nutnou pro vytvoření založení dříku opěry nebo pilíře, b) ošetření a ochranu čerstvě uloženého betonu. 2. V cenách nejsou započteny náklady na: a) zhutnění podkladní vrstvy nebo vyčištění základové spáry u plošného založení, b) zhotovení vrtací šablony pilot nebo odbourání hlav pilot u základu založeného na pilotách. </t>
  </si>
  <si>
    <t>3,0*0,6*0,8*4</t>
  </si>
  <si>
    <t>274354111</t>
  </si>
  <si>
    <t>Bednění základových konstrukcí pasů, prahů, věnců a ostruh zřízení</t>
  </si>
  <si>
    <t>-181161361</t>
  </si>
  <si>
    <t xml:space="preserve">Poznámka k souboru cen:_x000d_
1. V ceně -4111 jsou započteny i náklady na založení, sestavení a osazení systémového bednění mobilním jeřábem, nástřik bednění odformovacím postřikem, měsíční nájemné rámů inventárního bednění a spínacích prvků vztažené k ploše bednění, spotřebu výplní rámů bednění z překližek pro nepohledové bednění a distančních prvků. 2. Drobný spotřební materiál (např. hřebíky, vruty, materiál pro vyplnění kuželových otvorů v základu po spínacích tyčích bednění) je započten v režijních nákladech. 3. V ceně -4211 je započteno odbednění a očištění bednění. 4. V cenách nejsou obsaženy náklady na bednění vložky nebo výplně pracovních a dilatačních spár základu. </t>
  </si>
  <si>
    <t>3,0*0,8*2*4</t>
  </si>
  <si>
    <t>274354211</t>
  </si>
  <si>
    <t>Bednění základových konstrukcí pasů, prahů, věnců a ostruh odstranění bednění</t>
  </si>
  <si>
    <t>-349855940</t>
  </si>
  <si>
    <t>Svislé a kompletní konstrukce</t>
  </si>
  <si>
    <t>317321118</t>
  </si>
  <si>
    <t xml:space="preserve">Římsy ze železového betonu  C 30/37</t>
  </si>
  <si>
    <t>-857887191</t>
  </si>
  <si>
    <t xml:space="preserve">Poznámka k souboru cen:_x000d_
1. V cenách jsou započteny náklady na: a) kontrolu výztuže a bednění s potřebným krytím výztuže, b) uhlazení horního povrchu římsy, ošetření čerstvě uloženého betonu požadované certifikované kvality. 2. Soubor cen nelze použít pro římsy, které jsou betonovány jako součást desky mostovky. </t>
  </si>
  <si>
    <t>římsy kamenných přechodů</t>
  </si>
  <si>
    <t>3,0*0,6*0,2*4</t>
  </si>
  <si>
    <t>317353121</t>
  </si>
  <si>
    <t xml:space="preserve">Bednění mostní římsy  zřízení všech tvarů</t>
  </si>
  <si>
    <t>627801535</t>
  </si>
  <si>
    <t xml:space="preserve">Poznámka k souboru cen:_x000d_
1. Cenu -3121 lze použít pro klasické pohledové bednění všech tvarů z palubek a hranolů osazených na konzolách nebo na podporách vyložení římsy. 2. Cenu -3122 lze použít pro bednění konstantního tvaru zhotovené pojízdné formy přesunovaného k betonáži po jednotlivých záběrech 25 m. 3. Náklady na drobný spotřební materiál (např. hřebíky, latě, lavičáky) jsou započteny v režijních nákladech. 4. V ceně -3121 jsou započteny náklady na založení, sestavení a osazení bednění římsy, nástřik bednění odformovacím prostředkem a opotřebení pohledového bednění podle počtu užití. 5. V ceně -3122 jsou započteny náklady na osazení římsového vozíku a jeho měsíční nájemné vztažené k ploše bednění. 6. V cenách -3221 a -3222 jsou započteny náklady na odbednění a očištění bednění. 7. V ceně -3311 jsou započteny náklady na vložení matrice architektonického designu v pohledové ploše s nalepením vložky na podklad z jakéhokoliv bednění a výměnu opotřebeného designu matrice podle počtu užití. 8. Ceny obsahují i materiál distančních tělísek výztuže, ale vlastní ukládka tělísek je zahrnuta v souboru cen 317 36-11 Výztuž ztužujících věnců kleneb nebo ukončujících říms. 9. V cenách nejsou započteny náklady na: a) první montáž a poslední demontáž transportních dílců římsového vozíku, tyto se oceňují souborem cen 948 41-1 . Podpěrné skruže a podpěry dočasné kovové, b) výplně dilatačních spár včetně bednění čel dilatační spáry, tyto se oceňují souborem cen 931 99-41 Těsnění spáry betonové konstrukce pásy, profily, tmely, c) nátěr pečetící styčné plochy boku nosné konstrukce a římsy, tyto se oceňují souborem cen 628 61-11.. Nátěr mostních betonových konstrukcí epoxidový, d) podpěrné konstrukce pod bedněním říms, tyto práce se oceňují souborem cen 946 23-11 Zavěšené lešení pod bednění mostních říms. </t>
  </si>
  <si>
    <t>3,0*0,2*2*4</t>
  </si>
  <si>
    <t>0,6*0,2*2*4</t>
  </si>
  <si>
    <t>3,0*0,1*4</t>
  </si>
  <si>
    <t>317353221</t>
  </si>
  <si>
    <t xml:space="preserve">Bednění mostní římsy  odstranění všech tvarů</t>
  </si>
  <si>
    <t>-671336571</t>
  </si>
  <si>
    <t>19</t>
  </si>
  <si>
    <t>317361116</t>
  </si>
  <si>
    <t xml:space="preserve">Výztuž mostních železobetonových říms  z betonářské oceli 10 505 (R) nebo BSt 500</t>
  </si>
  <si>
    <t>45092390</t>
  </si>
  <si>
    <t xml:space="preserve">Poznámka k souboru cen:_x000d_
1. V cenách jsou započteny náklady na dodání polotovaru výztuže z betonářské žebírkové oceli nebo svařovaných sítí, sestavení armokošů a jejich uložení do bednění se zajištěním polohy, napojení na kotvy římsy uložené v nosné konstrukci, vázání nebo bodové sváry jako náhrada za vázání, případné úpravy výztuže pro uložení kotevních stoliček snímatelného zábradlí a stoliček snímatelných svodidel uložených do výztuže říms. 2. Boční třmínky výztuže ke kotvení výztuže římsy osazené v nosné konstrukci se oceňují souborem cen 421 36-1 . Výztuž deskových konstrukcí. 3. V cenách nejsou započteny náklady na osazení kotevních stoliček, tyto se oceňují souborem cen 936 17- . 1 Osazení kovových doplňků mostního vybavení jednotlivě. 4. V cenách jsou započteny i náklady na osazení distančních tělísek pro předepsané krytí výztuže. Materiál těchto tělísek je započten v cenách bednění římsy. </t>
  </si>
  <si>
    <t>30,0*4/1000</t>
  </si>
  <si>
    <t>20</t>
  </si>
  <si>
    <t>334213211</t>
  </si>
  <si>
    <t>Zdivo pilířů, opěr a křídel mostů z lomového kamene štípaného nebo ručně vybíraného na maltu z pravidelných kamenů (na vazbu) objemu 1 kusu kamene do 0,02 m3</t>
  </si>
  <si>
    <t>-1204644478</t>
  </si>
  <si>
    <t xml:space="preserve">Poznámka k souboru cen:_x000d_
1. V cenách jsou započteny i náklady na nutné přisekávání kamene do spár i v líci při zdění. 2. V cenách nejsou započteny náklady na spárování zdiva: tyto práce se oceňují cenami souboru cen 628 63-3 Spárování zdiva pilířů, opěr a křídel mostů z lomového kamene. 3. Ceny lze použít i pro ocenění kamenného obkladového zdiva. 4. Drátokamenné konstrukce (gabiony) se oceňují cenami souborů cen části A05 Opěrné zdi a valy katalogu 823-1 Plochy a úprava území. </t>
  </si>
  <si>
    <t>3,0*0,5*1,0*4</t>
  </si>
  <si>
    <t>334213911</t>
  </si>
  <si>
    <t>Zdivo pilířů, opěr a křídel mostů z lomového kamene štípaného nebo ručně vybíraného na maltu Příplatek k cenám za lícování zdiva jednostranné</t>
  </si>
  <si>
    <t>711882164</t>
  </si>
  <si>
    <t>Vodorovné konstrukce</t>
  </si>
  <si>
    <t>22</t>
  </si>
  <si>
    <t>273361412</t>
  </si>
  <si>
    <t>Výztuž základových konstrukcí desek ze svařovaných sítí, hmotnosti přes 3,5 do 6 kg/m2</t>
  </si>
  <si>
    <t>1514745747</t>
  </si>
  <si>
    <t xml:space="preserve">Poznámka k souboru cen:_x000d_
1. V cenách jsou započteny náklady na dodání výztuže z žebírkové betonářské oceli nebo svařovaných sítí, sestavení armokošů a jejich uložení do bednění jeřábem se zajištěním polohy výztuže, vázání výztuže nebo bodové svary jako náhrada za vázání, případné úpravy výztuže nutné pro osazení bednění nebo při spojkování závitové výztuže spojkami WD 90. 2. V cenách jsou započteny i náklady na osazení distančních tělísek pro předepsané krytí výztuže. Materiál těchto tělísek je zahrnut v cenách bednění základů. </t>
  </si>
  <si>
    <t>(4,0*5,2*2)*5,506/1000</t>
  </si>
  <si>
    <t>23</t>
  </si>
  <si>
    <t>457311117</t>
  </si>
  <si>
    <t xml:space="preserve">Vyrovnávací nebo spádový beton včetně úpravy povrchu  C 25/30</t>
  </si>
  <si>
    <t>-746926607</t>
  </si>
  <si>
    <t xml:space="preserve">Poznámka k souboru cen:_x000d_
1. V cenách jsou započteny náklady na kontrolu bednění, vlastní betonáž zejména čerpadlem betonu, rozhrnutí a hutnění betonu vibrační lištou, uhlazení horního povrchu betonu vyrovnávací nebo spádové konstrukce v tloušťce větší než 60 mm, v případě železobetonu přes 100 mm, ošetření a ochranu čerstvě uloženého certifikovaného betonu požadované konzistence. Rovinnost povrchu - třída 9 až 10. 2. Příplatek za rovinnost povrchu platí pro všechny ceny ukládaného konstrukčního betonu pod celoplošnou izolaci mostovky v požadovaném příčném nebo podélném minimálním sklonu 0,5 %. Rovinnost je daná normou 8 mm pod 2 m lati a třídou 8 přesnosti. 3. V cenách nejsou započteny náklady na: a) železobetonovou desku nebo spřahující desku ze železobetonu tloušťky přes 100 mm, b) bednění vyrovnávacího a spádového betonu, c) vyrovnávací vrstvy ze sanační reprofilační malty, tyto se oceňují souborem cen 628 63-21 Úprava příčných spár u montovaných mostů, d) dobroušení povrchu na požadovanou třídu 6 přesnosti. </t>
  </si>
  <si>
    <t>(4,0*5,2*0,15)*2</t>
  </si>
  <si>
    <t>Úpravy povrchů, podlahy a osazování výplní</t>
  </si>
  <si>
    <t>24</t>
  </si>
  <si>
    <t>628613223</t>
  </si>
  <si>
    <t>Protikorozní ochrana ocelových mostních konstrukcí včetně otryskání povrchu základní a podkladní epoxidový a vrchní polyuretanový nátěr bez metalizace III. třídy</t>
  </si>
  <si>
    <t>1670959298</t>
  </si>
  <si>
    <t xml:space="preserve">Poznámka k souboru cen:_x000d_
1. V cenách jsou započteny i náklady na dodávku písku při tryskání. 2. V cenách -3231 až - 3234 nejsou započteny náklady na dodávku zinku pro žárové stříkání; tyto náklady se oceňují ve specifikaci. Orientační spotřeba zinku: a) tř. I - 2,200 kg/m2, b) tř. II - 1,872 kg/m2, c) tř. III - 1,517 kg/m2, d) tř. IV - 1,284 kg/m2. 3. Rozdělení ocelových konstrukcí do tříd je uvedeno v příloze č. 3 Všeobecných podmínek katalogu 800-789 Povrchové úpravy ocelových konstrukcí a technologických zařízení. </t>
  </si>
  <si>
    <t>Původní zábradlí NK</t>
  </si>
  <si>
    <t>7,5*3*2*0,28</t>
  </si>
  <si>
    <t>1,1*5*2*0,28</t>
  </si>
  <si>
    <t>25</t>
  </si>
  <si>
    <t>628613233</t>
  </si>
  <si>
    <t>Protikorozní ochrana ocelových mostních konstrukcí včetně otryskání povrchu základní a podkladní epoxidový a vrchní polyuretanový nátěr s metalizací III. třídy</t>
  </si>
  <si>
    <t>2080963847</t>
  </si>
  <si>
    <t>Nové zábradlí ve výbězích</t>
  </si>
  <si>
    <t>3,0*4*3*0,28</t>
  </si>
  <si>
    <t>1,1*3*4*0,34</t>
  </si>
  <si>
    <t>3*4*0,11</t>
  </si>
  <si>
    <t>26</t>
  </si>
  <si>
    <t>629992112</t>
  </si>
  <si>
    <t>Zatmelení styčných spar mezi mostními prefabrikáty a konstrukcemi trvale pružným polyuretanovým tmelem včetně vyčištění spar, provedení penetračního nátěru a vyplnění spar pěnou pro spáry šířky přes 10 do 20 mm</t>
  </si>
  <si>
    <t>-466312108</t>
  </si>
  <si>
    <t>Poznámka k položce:
utržené křídlo č.2 na pravé straně</t>
  </si>
  <si>
    <t>Ostatní konstrukce a práce-bourání</t>
  </si>
  <si>
    <t>27</t>
  </si>
  <si>
    <t>911121211</t>
  </si>
  <si>
    <t>Oprava ocelového zábradlí svařovaného nebo šroubovaného výroba</t>
  </si>
  <si>
    <t>185098630</t>
  </si>
  <si>
    <t xml:space="preserve">Poznámka k souboru cen:_x000d_
1. V ceně výroby -1211 jsou započteny i náklady na spojovací materiál. 2. V ceně výroby -1211 nejsou započteny náklady na dodávku materiálu pro výrobu zábradlí; tyto náklady se oceňují jako specifikace u cen montáže. 3. V ceně montáže -1311 jsou započteny i náklady upevnění zábradlí ke konstrukci mostu - vyvrtání otvorů, montáž a dodávku šroubů včetně chemických kotev. 4. V ceně montáže -1311 nejsou započteny náklady na dodávku materiálu, které se oceňují ve specifikaci: a) u vyráběného zábradlí jako dodávka materiálu pro výrobu, b) u nakupovaného zábradlí jako dodávka hotového nakupovaného výrobku. 5. Demontáž ocelového zábradlí se oceňuje cenou 966 07-5141 části B01 tohoto katalogu. </t>
  </si>
  <si>
    <t>Poznámka k položce:
Nové zábradlí ve výbězích</t>
  </si>
  <si>
    <t>3,0*4</t>
  </si>
  <si>
    <t>28</t>
  </si>
  <si>
    <t>911121311</t>
  </si>
  <si>
    <t>Oprava ocelového zábradlí svařovaného nebo šroubovaného montáž</t>
  </si>
  <si>
    <t>1877907275</t>
  </si>
  <si>
    <t>29</t>
  </si>
  <si>
    <t>130104280</t>
  </si>
  <si>
    <t>úhelník ocelový rovnostranný jakost 11 375 70x70x6mm</t>
  </si>
  <si>
    <t>1405371786</t>
  </si>
  <si>
    <t>Poznámka k položce:
Hmotnost: 6,40 kg/m</t>
  </si>
  <si>
    <t>3,0*4*3*6,4/1000</t>
  </si>
  <si>
    <t>30</t>
  </si>
  <si>
    <t>130104340</t>
  </si>
  <si>
    <t>úhelník ocelový rovnostranný jakost 11 375 80x80x8mm</t>
  </si>
  <si>
    <t>-1517694519</t>
  </si>
  <si>
    <t>Poznámka k položce:
Hmotnost: 9,63 kg/m</t>
  </si>
  <si>
    <t>1,1*3*4*9,63/1000</t>
  </si>
  <si>
    <t>31</t>
  </si>
  <si>
    <t>13611248</t>
  </si>
  <si>
    <t>plech ocelový hladký jakost S 235 JR tl 20mm tabule</t>
  </si>
  <si>
    <t>72540920</t>
  </si>
  <si>
    <t>Poznámka k položce:
patní deska 240x200x20mm - 7,54 kg/kus</t>
  </si>
  <si>
    <t>3*4*7,54/1000</t>
  </si>
  <si>
    <t>32</t>
  </si>
  <si>
    <t>966075141</t>
  </si>
  <si>
    <t>Odstranění různých konstrukcí na mostech kovového zábradlí vcelku</t>
  </si>
  <si>
    <t>-487169590</t>
  </si>
  <si>
    <t>33</t>
  </si>
  <si>
    <t>985131111</t>
  </si>
  <si>
    <t>Očištění ploch stěn, rubu kleneb a podlah tlakovou vodou</t>
  </si>
  <si>
    <t>1078580531</t>
  </si>
  <si>
    <t xml:space="preserve">Poznámka k souboru cen:_x000d_
1. V cenách jsou započteny i náklady na dodání všech hmot. 2. V cenách očištění ploch pískem jsou započteny i náklady smetení písku dohromady nebo naložení na dopravní prostředek. 3. V cenách očištění ploch pískem nejsou započteny náklady na odvoz písku, které se oceňují cenami odvozu suti příslušného katalogu pro objekt, na kterém se práce provádí. </t>
  </si>
  <si>
    <t>Poznámka k položce:
Očištění spodní stavby kamenné zdivo+římsy</t>
  </si>
  <si>
    <t>opěry</t>
  </si>
  <si>
    <t>5,4*2,6*2</t>
  </si>
  <si>
    <t>křídla</t>
  </si>
  <si>
    <t>6,8*4,0</t>
  </si>
  <si>
    <t>3,0*2,2</t>
  </si>
  <si>
    <t>NK pod izolací</t>
  </si>
  <si>
    <t>6,5*5,2</t>
  </si>
  <si>
    <t>34</t>
  </si>
  <si>
    <t>985142212</t>
  </si>
  <si>
    <t>Vysekání spojovací hmoty ze spár zdiva včetně vyčištění hloubky spáry přes 40 mm délky spáry na 1 m2 upravované plochy přes 6 do 12 m</t>
  </si>
  <si>
    <t>-2011931777</t>
  </si>
  <si>
    <t xml:space="preserve">Poznámka k souboru cen:_x000d_
1. Ceny lze použít pro vysekání spojovací hmoty ze spár cihelného nebo kamenného zdiva. 2. Ceny se nepoužijí v případě, jestliže se provádí otlučení omítek oceňované cenami souboru cen 985 11-1 Otlučení a odsekání vrstev. 3. Délce spáry na 1 m2 upravované plochy odpovídají tyto počty kamenů: a) do 6 m - do 10 kusů na 1 m2, b) přes 6 do 12 m - přes 10 do 35 kusů na 1 m2, c) přes 12 m - přes 35 kusů na 1 m2. </t>
  </si>
  <si>
    <t>křídla - 50%</t>
  </si>
  <si>
    <t>6,8*4,0*0,5</t>
  </si>
  <si>
    <t>3,0*2,2*0,5</t>
  </si>
  <si>
    <t>35</t>
  </si>
  <si>
    <t>985231112</t>
  </si>
  <si>
    <t>Spárování zdiva hloubky do 40 mm aktivovanou maltou délky spáry na 1 m2 upravované plochy přes 6 do 12 m</t>
  </si>
  <si>
    <t>834360347</t>
  </si>
  <si>
    <t xml:space="preserve">Poznámka k souboru cen:_x000d_
1. Ceny jsou určeny pro spárování cihelného nebo kamenného zdiva. 2. V cenách jsou započteny i náklady na: a) dodání potřebných hmot, b) vypláchnutí spár vodou před spárováním a očištění okolního zdiva po spárování. 3. V cenách nejsou započteny náklady na: a) vysekání a vyčištění spár; tyto práce se oceňují cenami souboru cen 985 14-2 Vysekání spojovací hmoty za spár zdiva, b) úpravu spár po provedeném spárování; tyto práce se oceňují cenami souboru cen 985 23-3. 4. Délce spáry na 1 m2 upravované plochy odpovídají tyto počty kamenů: a) do 6 m - do 10 kusů na 1 m2, b) přes 6 do 12 m - přes 10 do 35 kusů na 1 m2, c) přes 12 m - přes 35 kusů na 1 m2. </t>
  </si>
  <si>
    <t>kamenné přechody</t>
  </si>
  <si>
    <t>3,0*1,0*4</t>
  </si>
  <si>
    <t>36</t>
  </si>
  <si>
    <t>985232112</t>
  </si>
  <si>
    <t>Hloubkové spárování zdiva hloubky přes 40 do 80 mm aktivovanou maltou délky spáry na 1 m2 upravované plochy přes 6 do 12 m</t>
  </si>
  <si>
    <t>-737842821</t>
  </si>
  <si>
    <t xml:space="preserve">Poznámka k souboru cen:_x000d_
1. Ceny jsou určeny pro spárování cihelného nebo kamenného zdiva. 2. V cenách jsou započteny i náklady na: a) dodání potřebných hmot, b) vypáchnutí spár vodou před spárováním a očištění okolního zdiva po spárování. 3. V cenách nejsou započteny náklady na: a) vysekání a vyčištění spár; tyto práce se oceňují cenami souboru cen 985 14-2 Vysekání spojovací hmoty ze spár zdiva, b) úpravu spár po provedeném spárování; tyto práce se oceňují cenami souboru cen 985 23-3. 4. Délce spáry na 1 m2 upravované plochy odpovídají tyto počty kamenů: a) do 6 m - do 10 kusů na 1 m2, b) přes 6 do 12 m - přes 10 do 35 kusů na 1 m2, c) přes 12 m - přes 35 kusů na 1 m2. </t>
  </si>
  <si>
    <t>37</t>
  </si>
  <si>
    <t>985233121</t>
  </si>
  <si>
    <t>Úprava spár po spárování zdiva kamenného nebo cihelného délky spáry na 1 m2 upravované plochy přes 6 do 12 m uhlazením</t>
  </si>
  <si>
    <t>1448947881</t>
  </si>
  <si>
    <t xml:space="preserve">Poznámka k souboru cen:_x000d_
1. Délce spáry na 1 m2 upravované plochy odpovídají tyto počty kamenů: a) do 6 m - do10 kusů na 1 m2, b) přes 6 do 12 m - přes 10 do 35 kusů na 1 m2, c) přes 12 m - přes 35 kusů na 1 m2. </t>
  </si>
  <si>
    <t>přechody</t>
  </si>
  <si>
    <t>38</t>
  </si>
  <si>
    <t>985311311</t>
  </si>
  <si>
    <t>Reprofilace betonu sanačními maltami na cementové bázi ručně rubu kleneb a podlah, tloušťky do 10 mm</t>
  </si>
  <si>
    <t>6775629</t>
  </si>
  <si>
    <t xml:space="preserve">Poznámka k souboru cen:_x000d_
1. Ceny pro danou tloušťku jsou určeny pro nanášení sanačních malt v jakémkoliv počtu vrstev. 2. V cenách nejsou započteny náklady na: a) odstranění degradovaného betonu, které se oceňují cenami souborů cen 985 11-21 Odsekání degradovaného betonu a 985 12-1 Tryskání degradovaného betonu, b) očištění povrchu betonu, které se oceňují cenami souboru cen 985 13 Očištění ploch, c) ochranný nátěr povrchu reprofilovaného betonu, které se oceňují cenami souboru cen 985 32-4 Ochranný nátěr betonu, d) uzavírací stěrku; tyto náklady se oceňují cenami souboru cen 985 31-21 Stěrka k vyrovnání ploch reprofilovaného betonu, e) případné vyztužení reprofilovaných vrstev svařovanými sítěmi, které se oceňují cenami souboru cen 985 56-2 Výztuž stříkaného betonu ze svařovaných sítí. </t>
  </si>
  <si>
    <t>obnažená deska pro izolaci</t>
  </si>
  <si>
    <t>římsy NK</t>
  </si>
  <si>
    <t>7,5*0,7*2</t>
  </si>
  <si>
    <t>římsy křídel</t>
  </si>
  <si>
    <t>8,0*0,7*2</t>
  </si>
  <si>
    <t>3,5*0,7*2</t>
  </si>
  <si>
    <t>39</t>
  </si>
  <si>
    <t>985323111</t>
  </si>
  <si>
    <t>Spojovací můstek reprofilovaného betonu na cementové bázi, tloušťky 1 mm</t>
  </si>
  <si>
    <t>1884415917</t>
  </si>
  <si>
    <t>997</t>
  </si>
  <si>
    <t>Přesun sutě</t>
  </si>
  <si>
    <t>40</t>
  </si>
  <si>
    <t>997211511</t>
  </si>
  <si>
    <t xml:space="preserve">Vodorovná doprava suti nebo vybouraných hmot  suti se složením a hrubým urovnáním, na vzdálenost do 1 km</t>
  </si>
  <si>
    <t>-1783154361</t>
  </si>
  <si>
    <t xml:space="preserve">Poznámka k souboru cen:_x000d_
1. Ceny nelze použít pro vodorovnou dopravu po železnici, po vodě nebo neobvyklými dopravními prostředky. 2. Je-li na dopravní dráze pro vodorovnou dopravu překážka, pro kterou je nutné překládat suť nebo vybourané hmoty z jednoho obvyklého dopravního prostředku na jiný, oceňuje se tato lomená doprava v každém úseku samostatně. </t>
  </si>
  <si>
    <t>41</t>
  </si>
  <si>
    <t>997211519</t>
  </si>
  <si>
    <t xml:space="preserve">Vodorovná doprava suti nebo vybouraných hmot  suti se složením a hrubým urovnáním, na vzdálenost Příplatek k ceně za každý další i započatý 1 km přes 1 km</t>
  </si>
  <si>
    <t>1085508491</t>
  </si>
  <si>
    <t>3,900*9</t>
  </si>
  <si>
    <t>42</t>
  </si>
  <si>
    <t>997211611</t>
  </si>
  <si>
    <t xml:space="preserve">Nakládání suti nebo vybouraných hmot  na dopravní prostředky pro vodorovnou dopravu suti</t>
  </si>
  <si>
    <t>-645195194</t>
  </si>
  <si>
    <t>43</t>
  </si>
  <si>
    <t>997221855</t>
  </si>
  <si>
    <t>-1306918402</t>
  </si>
  <si>
    <t xml:space="preserve">Poznámka k souboru cen:_x000d_
1. Ceny uvedenév souboru cen je doporučeno upravit podle aktuálních cen místně příslušné skládky odpadů. 2. Uložení odpadů neuvedených v souboru cen se oceňuje individuálně. 3. V cenách je započítán poplatek za ukládání odpadu dle zákona 185/2001 Sb. 4. Případné drcení stavebního odpadu lze ocenit cenami souboru cen 997 00-60 Drcení stavebního odpadu z katalogu 800-6 Demolice objektů. </t>
  </si>
  <si>
    <t>998</t>
  </si>
  <si>
    <t>Přesun hmot</t>
  </si>
  <si>
    <t>44</t>
  </si>
  <si>
    <t>998212111</t>
  </si>
  <si>
    <t xml:space="preserve">Přesun hmot pro mosty zděné, betonové monolitické, spřažené ocelobetonové nebo kovové  vodorovná dopravní vzdálenost do 100 m výška mostu do 20 m</t>
  </si>
  <si>
    <t>1458436521</t>
  </si>
  <si>
    <t xml:space="preserve">Poznámka k souboru cen:_x000d_
1. Ceny nelze použít pro oceňování přesunu hmot ocelových mostních konstrukcí oceňovaných cenami katalogů montážních prací; tento přesun se oceňuje individuálně. 2. Přesun betonu do mostní konstrukce je zahrnut v cenách betonáže, které obsahují i ukládku betonu do konstrukce (čerpadlem betonu nebo jeřábem s kontejnerem). U betonů je proto uvedena nulová hmotnost, tzn. že hmotnost betonů nevstupuje do výpočtu přesunu hmot. </t>
  </si>
  <si>
    <t>PSV</t>
  </si>
  <si>
    <t>Práce a dodávky PSV</t>
  </si>
  <si>
    <t>711</t>
  </si>
  <si>
    <t>Izolace proti vodě, vlhkosti a plynům</t>
  </si>
  <si>
    <t>45</t>
  </si>
  <si>
    <t>711-R00</t>
  </si>
  <si>
    <t>Dodávka + montáž vodotěsné izolace schváleného typu - SVI (přípravná, vodotěsná a ochranná vrstva)</t>
  </si>
  <si>
    <t>587102027</t>
  </si>
  <si>
    <t>Poznámka k položce:
SVI + geotextílie 1000</t>
  </si>
  <si>
    <t>NK</t>
  </si>
  <si>
    <t>6,5*6,5</t>
  </si>
  <si>
    <t>výběhy</t>
  </si>
  <si>
    <t>6,5*4,0*2</t>
  </si>
  <si>
    <t>46</t>
  </si>
  <si>
    <t>711-R01</t>
  </si>
  <si>
    <t>Dodávka + montáž přichycení SVI nerezovou lištou včetně navrtání, osazení hmoždinek a zatmelení</t>
  </si>
  <si>
    <t>-1859162522</t>
  </si>
  <si>
    <t>7,5*2</t>
  </si>
  <si>
    <t>47</t>
  </si>
  <si>
    <t>998711201</t>
  </si>
  <si>
    <t xml:space="preserve">Přesun hmot pro izolace proti vodě, vlhkosti a plynům  stanovený procentní sazbou (%) z ceny vodorovná dopravní vzdálenost do 50 m v objektech výšky do 6 m</t>
  </si>
  <si>
    <t>%</t>
  </si>
  <si>
    <t>-1836697537</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</si>
  <si>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-1181 pro přesun prováděný bez použití mechanizace, tj. za ztížených podmínek, lze použít pouze pro hmotnost materiálu, která se tímto způsobem skutečně přemísťuje. </t>
  </si>
  <si>
    <t>Č32 - km 200,311 - svršek</t>
  </si>
  <si>
    <t xml:space="preserve">    5 - Komunikace</t>
  </si>
  <si>
    <t>VRN - Vedlejší rozpočtové náklady</t>
  </si>
  <si>
    <t>Komunikace</t>
  </si>
  <si>
    <t>5905055010</t>
  </si>
  <si>
    <t>Odstranění stávajícího kolejového lože odtěžením v koleji. Poznámka: 1. V cenách jsou započteny náklady na odstranění KL, úpravu pláně a rozprostření výzisku na terén nebo jeho naložení na dopravní prostředek.2. Položka se použije v případech, kdy se nové KL nezřizuje.</t>
  </si>
  <si>
    <t>788045367</t>
  </si>
  <si>
    <t>Poznámka k souboru cen:_x000d_
1. V cenách jsou započteny náklady na odstranění KL, úpravu pláně a rozprostření výzisku na terén nebo jeho naložení na dopravní prostředek. 2. Položka se použije v případech, kdy se nové KL nezřizuje.</t>
  </si>
  <si>
    <t>6,5*5,2*0,5</t>
  </si>
  <si>
    <t>4,0*4,0*0,5*2</t>
  </si>
  <si>
    <t>5905060010</t>
  </si>
  <si>
    <t>Zřízení nového kolejového lože v koleji. Poznámka: 1. V cenách jsou započteny náklady na zřízení KL nově zřizované koleje, vložení geosyntetika, rozprostření vrstvy kameniva, zřízení homogenizované vrstvy kameniva a úprava KL do profilu. 2. V cenách nejsou obsaženy náklady na položení KR, úpravu směrového a výškového uspořádání, doplnění a dodávku kameniva a snížení KL pod patou kolejnice.3. Položka se použije v případech nově zřizované koleje nebo výhybky.</t>
  </si>
  <si>
    <t>986855005</t>
  </si>
  <si>
    <t>Poznámka k souboru cen:_x000d_
1. V cenách jsou započteny náklady na zřízení KL nově zřizované koleje, vložení geosyntetika, rozprostření vrstvy kameniva, zřízení homogenizované vrstvy kameniva a úprava KL do profilu. 2. V cenách nejsou obsaženy náklady na položení KR, úpravu směrového a výškového uspořádání, doplnění a dodávku kameniva a snížení KL pod patou kolejnice.3. Položka se použije v případech nově zřizované koleje nebo výhybky.</t>
  </si>
  <si>
    <t>4,0*5,2*0,5*2</t>
  </si>
  <si>
    <t>5955101000</t>
  </si>
  <si>
    <t>Kamenivo drcené štěrk frakce 31,5/63 třídy BI</t>
  </si>
  <si>
    <t>1907273475</t>
  </si>
  <si>
    <t>37,700*1,75</t>
  </si>
  <si>
    <t>5906130170</t>
  </si>
  <si>
    <t>Montáž kolejového roštu v ose koleje pražce dřevěné vystrojené tv. S49 rozdělení "c". Poznámka: 1. V cenách jsou započteny náklady na vrtání pražců dřevěných nevystrojených, manipulaci a montáž KR.2. V cenách nejsou obsaženy náklady na dodávku materiálu.</t>
  </si>
  <si>
    <t>2045513138</t>
  </si>
  <si>
    <t>Poznámka k souboru cen:_x000d_
1. V cenách jsou započteny náklady na vrtání pražců dřevěných nevystrojených, manipulaci a montáž KR. 2. V cenách nejsou obsaženy náklady na dodávku materiálu.</t>
  </si>
  <si>
    <t>5906140070</t>
  </si>
  <si>
    <t>Demontáž kolejového roštu koleje v ose koleje pražce dřevěné tv. S49 rozdělení "c". Poznámka: 1. V cenách jsou započteny náklady na případné odstranění kameniva, rozebrání roštu do součástí, manipulaci, naložení výzisku na dopravní prostředek a uložení na úložišti.2. V cenách nejsou obsaženy náklady na dopravu a vytřídění.</t>
  </si>
  <si>
    <t>-113568377</t>
  </si>
  <si>
    <t>Poznámka k souboru cen:_x000d_
1. V cenách jsou započteny náklady na případné odstranění kameniva, rozebrání roštu do součástí, manipulaci, naložení výzisku na dopravní prostředek a uložení na úložišti. 2. V cenách nejsou obsaženy náklady na dopravu a vytřídění.</t>
  </si>
  <si>
    <t>5907050020</t>
  </si>
  <si>
    <t>Dělení kolejnic řezáním nebo rozbroušením tv. S49. Poznámka: 1. V cenách jsou započteny náklady na manipulaci podložení, označení a provedení řezu kolejnice.</t>
  </si>
  <si>
    <t>-1903003223</t>
  </si>
  <si>
    <t>Poznámka k souboru cen:_x000d_
1. V cenách jsou započteny náklady na manipulaci podložení, označení a provedení řezu kolejnice.</t>
  </si>
  <si>
    <t>Poznámka k položce:
Řez=kus</t>
  </si>
  <si>
    <t>5910020030</t>
  </si>
  <si>
    <t>Svařování kolejnic termitem plný předehřev standardní spára svar sériový tv. S49. Poznámka: 1. V cenách jsou započteny náklady na vybrání kameniva z mezipražcového prostoru, demontáž upevňovadel, směrové a výškové vyrovnání kolejnic, provedení svaru, montáž upevňovadel, vizuální kontrola, měření geometrie svaru.2. V cenách nejsou obsaženy náklady na kontrolu svaru ultrazvukem, podbití pražců a demontáž styku.</t>
  </si>
  <si>
    <t>svar</t>
  </si>
  <si>
    <t>2087116446</t>
  </si>
  <si>
    <t>Poznámka k souboru cen:_x000d_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</si>
  <si>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5910035030</t>
  </si>
  <si>
    <t>Dosažení dovolené upínací teploty v BK prodloužením kolejnicového pásu v koleji tv. S49. Poznámka: 1. V cenách jsou započteny náklady na montáž a demontáž napínacího zařízení nebo ohřevu kolejnic a udržování potřebného prodloužení kolejnicového pásu. 2. V cenách nejsou obsaženy náklady na demontáž upevňovadel a kolejnicových spojek.</t>
  </si>
  <si>
    <t>1727065568</t>
  </si>
  <si>
    <t>Poznámka k souboru cen:_x000d_
1. V cenách jsou započteny náklady na montáž a demontáž napínacího zařízení nebo ohřevu kolejnic a udržování potřebného prodloužení kolejnicového pásu. 2. V cenách nejsou obsaženy náklady na demontáž upevňovadel a kolejnicových spojek.</t>
  </si>
  <si>
    <t>7594305010</t>
  </si>
  <si>
    <t>Montáž součástí počítače náprav vyhodnocovací části</t>
  </si>
  <si>
    <t>-629618089</t>
  </si>
  <si>
    <t>7594307010</t>
  </si>
  <si>
    <t>Demontáž součástí počítače náprav vyhodnocovací části</t>
  </si>
  <si>
    <t>1762811398</t>
  </si>
  <si>
    <t>VRN</t>
  </si>
  <si>
    <t>9902100100</t>
  </si>
  <si>
    <t>Doprava dodávek zhotovitele, dodávek objednatele nebo výzisku mechanizací přes 3,5 t sypanin do 10 km Poznámka: V cenách jsou započteny náklady přepravu materiálu ze skladů nebo skládek výrobce nebo dodavatele nebo z vlastních zásob objednatele na místo technologické manipulace včetně složení a poplatku za použití dopravní cesty. 
Ceny jsou určeny i pro dopravu výzisku do skladu, úložiště nebo na skládku včetně vyložení.
Ceny jsou určeny pro dopravu silničními i kolejovými vozidly.
V ceně jsou započteny i náklady na zpáteční cestu dopravního prostředku. V případě, že vozidlo jede jednosměrně (okružně), uvažuje se poloviční vzdálenost z celkově ujeté trasy.
 Měrnou jednotkou je t přepravovaného materiálu.</t>
  </si>
  <si>
    <t>-193530961</t>
  </si>
  <si>
    <t>nový štěrk</t>
  </si>
  <si>
    <t>skládka</t>
  </si>
  <si>
    <t>32,900*1,8</t>
  </si>
  <si>
    <t>9909000700</t>
  </si>
  <si>
    <t>Poplatek za recyklaci kameniva Poznámka: V cenách jsou započteny náklady na uložení stavebního odpadu na oficiální skládku.</t>
  </si>
  <si>
    <t>1985031942</t>
  </si>
  <si>
    <t>O4 - Vedlejší rozpočtové náklady</t>
  </si>
  <si>
    <t>Č41 - VRN - Výměna pražců, GPK</t>
  </si>
  <si>
    <t>012002000</t>
  </si>
  <si>
    <t>Geodetické práce</t>
  </si>
  <si>
    <t>-1355303617</t>
  </si>
  <si>
    <t>030001000</t>
  </si>
  <si>
    <t>Zařízení a vybavení staveniště</t>
  </si>
  <si>
    <t>-514871224</t>
  </si>
  <si>
    <t>051002000</t>
  </si>
  <si>
    <t xml:space="preserve">Finanční náklady - pojistné </t>
  </si>
  <si>
    <t>838267592</t>
  </si>
  <si>
    <t>Č42 - VRN - Oprava mostu v km 200,311</t>
  </si>
  <si>
    <t xml:space="preserve">    VRN1 - Průzkumné, geodetické a projektové práce</t>
  </si>
  <si>
    <t xml:space="preserve">    VRN3 - Zařízení staveniště</t>
  </si>
  <si>
    <t xml:space="preserve">    VRN4 - Inženýrská činnost</t>
  </si>
  <si>
    <t>VRN1</t>
  </si>
  <si>
    <t>Průzkumné, geodetické a projektové práce</t>
  </si>
  <si>
    <t>…</t>
  </si>
  <si>
    <t>1024</t>
  </si>
  <si>
    <t>-1681880101</t>
  </si>
  <si>
    <t>Poznámka k položce:
Vytyčení a ochrana inženýrských sítí včetně zajištění dohledu správce sítí při provádění stavebních prací v blízkosti sítí</t>
  </si>
  <si>
    <t>013002000</t>
  </si>
  <si>
    <t>Projektové práce</t>
  </si>
  <si>
    <t>-1595790462</t>
  </si>
  <si>
    <t>Poznámka k položce:
Zpracování dokumentace zhotovitele
Zpracování dokumentace skutečného provedení stavby - 2x (v trvalém tisku i digitálně)</t>
  </si>
  <si>
    <t>VRN3</t>
  </si>
  <si>
    <t>Zařízení staveniště</t>
  </si>
  <si>
    <t>66666377</t>
  </si>
  <si>
    <t>Poznámka k položce:
Dodávky vody a energie, příjezdové komunikace včetně příp. omezení provozu a dopravního značení, příp. pronájmy pozemků, střežení pracoviště, uvedení pozemků do původního stavu.</t>
  </si>
  <si>
    <t>VRN4</t>
  </si>
  <si>
    <t>Inženýrská činnost</t>
  </si>
  <si>
    <t>043134000</t>
  </si>
  <si>
    <t>Zkoušky zatěžovací</t>
  </si>
  <si>
    <t>-958101397</t>
  </si>
  <si>
    <t>Poznámka k položce:
Statická zatěžovací zkouška pláně</t>
  </si>
  <si>
    <t>Struktura údajů, formát souboru a metodika pro zpracování</t>
  </si>
  <si>
    <t>Struktura</t>
  </si>
  <si>
    <t>Soubor je složen ze záložky Rekapitulace rekonstrukce a záložek s názvem soupisu prací pro jednotlivé objekty ve formátu XLS. Každá ze záložek přitom obsahuje</t>
  </si>
  <si>
    <t>ještě samostatné sestavy vymezené orámovaním a nadpisem sestavy.</t>
  </si>
  <si>
    <r>
      <rPr>
        <rFont val="Trebuchet MS"/>
        <charset val="238"/>
        <i val="1"/>
        <color auto="1"/>
        <sz val="9"/>
        <scheme val="none"/>
      </rPr>
      <t xml:space="preserve">Rekapitulace rekonstrukce </t>
    </r>
    <r>
      <rPr>
        <rFont val="Trebuchet MS"/>
        <charset val="238"/>
        <color auto="1"/>
        <sz val="9"/>
        <scheme val="none"/>
      </rPr>
      <t>obsahuje sestavu Rekapitulace rekonstrukce a Rekapitulace objektů rekonstrukce a soupisů prací.</t>
    </r>
  </si>
  <si>
    <r>
      <t xml:space="preserve">V sestavě </t>
    </r>
    <r>
      <rPr>
        <rFont val="Trebuchet MS"/>
        <charset val="238"/>
        <b val="1"/>
        <color auto="1"/>
        <sz val="9"/>
        <scheme val="none"/>
      </rPr>
      <t>Rekapitulace rekonstrukce</t>
    </r>
    <r>
      <rPr>
        <rFont val="Trebuchet MS"/>
        <charset val="238"/>
        <color auto="1"/>
        <sz val="9"/>
        <scheme val="none"/>
      </rPr>
      <t xml:space="preserve"> jsou uvedeny informace identifikující předmět veřejné zakázky na stavební práce, KSO, CC-CZ, CZ-CPV, CZ-CPA a rekapitulaci </t>
    </r>
  </si>
  <si>
    <t>celkové nabídkové ceny uchazeče.</t>
  </si>
  <si>
    <r>
      <t xml:space="preserve">V sestavě </t>
    </r>
    <r>
      <rPr>
        <rFont val="Trebuchet MS"/>
        <charset val="238"/>
        <b val="1"/>
        <color auto="1"/>
        <sz val="9"/>
        <scheme val="none"/>
      </rPr>
      <t>Rekapitulace objektů rekonstrukce a soupisů prací</t>
    </r>
    <r>
      <rPr>
        <rFont val="Trebuchet MS"/>
        <charset val="238"/>
        <color auto="1"/>
        <sz val="9"/>
        <scheme val="none"/>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</si>
  <si>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</si>
  <si>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</si>
  <si>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</si>
  <si>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</si>
  <si>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</si>
  <si>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</si>
  <si>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</si>
  <si>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</si>
  <si>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Vedlejší a ostatní náklady</t>
  </si>
  <si>
    <t>Soupis prací pro daný typ objektu</t>
  </si>
  <si>
    <r>
      <rPr>
        <rFont val="Trebuchet MS"/>
        <charset val="238"/>
        <i val="1"/>
        <color auto="1"/>
        <sz val="9"/>
        <scheme val="none"/>
      </rPr>
      <t xml:space="preserve">Soupis prací </t>
    </r>
    <r>
      <rPr>
        <rFont val="Trebuchet MS"/>
        <charset val="238"/>
        <color auto="1"/>
        <sz val="9"/>
        <scheme val="none"/>
      </rPr>
      <t>pro jednotlivé objekty obsahuje sestavy Krycí list soupisu, Rekapitulace členění soupisu prací, Soupis prací. Za soupis prací může být považován</t>
    </r>
  </si>
  <si>
    <t>i objekt rekonstrukce v případě, že neobsahuje podřízenou zakázku.</t>
  </si>
  <si>
    <r>
      <rPr>
        <rFont val="Trebuchet MS"/>
        <charset val="238"/>
        <b val="1"/>
        <color auto="1"/>
        <sz val="9"/>
        <scheme val="none"/>
      </rPr>
      <t>Krycí list soupisu</t>
    </r>
    <r>
      <rPr>
        <rFont val="Trebuchet MS"/>
        <charset val="238"/>
        <color auto="1"/>
        <sz val="9"/>
        <scheme val="none"/>
      </rPr>
      <t xml:space="preserve"> obsahuje rekapitulaci informací o předmětu veřejné zakázky ze sestavy Rekapitulace rekonstrukce, informaci o zařazení objektu do KSO, </t>
    </r>
  </si>
  <si>
    <t>CC-CZ, CZ-CPV, CZ-CPA a rekapitulaci celkové nabídkové ceny uchazeče za aktuální soupis prací.</t>
  </si>
  <si>
    <r>
      <rPr>
        <rFont val="Trebuchet MS"/>
        <charset val="238"/>
        <b val="1"/>
        <color auto="1"/>
        <sz val="9"/>
        <scheme val="none"/>
      </rPr>
      <t>Rekapitulace členění soupisu prací</t>
    </r>
    <r>
      <rPr>
        <rFont val="Trebuchet MS"/>
        <charset val="238"/>
        <color auto="1"/>
        <sz val="9"/>
        <scheme val="none"/>
      </rPr>
      <t xml:space="preserve"> obsahuje rekapitulaci soupisu prací ve všech úrovních členění soupisu tak, jak byla tato členění použita (např. </t>
    </r>
  </si>
  <si>
    <t>stavební díly, funkční díly, případně jiné členění) s rekapitulací nabídkové ceny.</t>
  </si>
  <si>
    <r>
      <rPr>
        <rFont val="Trebuchet MS"/>
        <charset val="238"/>
        <b val="1"/>
        <color auto="1"/>
        <sz val="9"/>
        <scheme val="none"/>
      </rPr>
      <t xml:space="preserve">Soupis prací </t>
    </r>
    <r>
      <rPr>
        <rFont val="Trebuchet MS"/>
        <charset val="238"/>
        <color auto="1"/>
        <sz val="9"/>
        <scheme val="none"/>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</si>
  <si>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</si>
  <si>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</si>
  <si>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</si>
  <si>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</si>
  <si>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 xml:space="preserve">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</si>
  <si>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</si>
  <si>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</si>
  <si>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</si>
  <si>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</si>
  <si>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</si>
  <si>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</si>
  <si>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</si>
  <si>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</si>
  <si>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</si>
  <si>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</si>
  <si>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</si>
  <si>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</si>
  <si>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</si>
  <si>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</si>
  <si>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</si>
  <si>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</si>
  <si>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</si>
  <si>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</si>
  <si>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</si>
  <si>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rekonstrukce - zde uchazeč vyplní svůj název (název subjektu) </t>
  </si>
  <si>
    <t>Pole IČ a DIČ v sestavě Rekapitulace rekonstrukce - zde uchazeč vyplní svoje IČ a DIČ</t>
  </si>
  <si>
    <t>Datum v sestavě Rekapitulace rekonstrukce - zde uchazeč vyplní datum vytvoření nabídky</t>
  </si>
  <si>
    <t>J.cena = jednotková cena v sestavě Soupis prací o maximálním počtu desetinných míst uvedených v poli</t>
  </si>
  <si>
    <t>- pokud sestavy soupisů prací obsahují pole J.cena, musí být všechna tato pole vyplněna nenulovými kladnými číslicemi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</si>
  <si>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</si>
  <si>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</si>
  <si>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</si>
  <si>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</si>
  <si>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je v tomto případě povinen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</si>
  <si>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</si>
  <si>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Není však přípustné, aby obě pole - J.materiál, J.Montáž byly u jedné položky vyplněny nulou.</t>
  </si>
  <si>
    <t>Rekapitulace rekonstrukce</t>
  </si>
  <si>
    <t>Název</t>
  </si>
  <si>
    <t>Povinný</t>
  </si>
  <si>
    <t>Max. počet</t>
  </si>
  <si>
    <t>atributu</t>
  </si>
  <si>
    <t>(A/N)</t>
  </si>
  <si>
    <t>znaků</t>
  </si>
  <si>
    <t>A</t>
  </si>
  <si>
    <t>Kód rekonstrukce</t>
  </si>
  <si>
    <t>String</t>
  </si>
  <si>
    <t>Rekonstrukce</t>
  </si>
  <si>
    <t>Název rekonstrukce</t>
  </si>
  <si>
    <t>Místo</t>
  </si>
  <si>
    <t>N</t>
  </si>
  <si>
    <t>Místo rekonstrukce</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</si>
  <si>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</si>
  <si>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</si>
  <si>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</si>
  <si>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</si>
  <si>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</si>
  <si>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</si>
  <si>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</si>
  <si>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</si>
  <si>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</si>
  <si>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</si>
  <si>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</si>
  <si>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</si>
  <si>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</si>
  <si>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</si>
  <si>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</si>
  <si>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</si>
  <si>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</si>
  <si>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</si>
  <si>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</si>
  <si>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</si>
  <si>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</si>
  <si>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</si>
  <si>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</si>
  <si>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</si>
  <si>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</si>
  <si>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</si>
  <si>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</si>
  <si>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</si>
  <si>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rekonstrukci. Sčítává se ze všech listů.</t>
  </si>
  <si>
    <t>Celková cena s DPH za celou rekonstrukci</t>
  </si>
  <si>
    <t>Rekapitulace objektů rekonstrukce a soupisů prací</t>
  </si>
  <si>
    <t>Přebírá se z Rekapitulace rekonstrukce</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</si>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</sst>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49">
    <font>
      <sz val="8"/>
      <name val="Trebuchet MS"/>
      <family val="2"/>
    </font>
    <font>
      <sz val="8"/>
      <color rgb="FF969696"/>
      <name val="Trebuchet MS"/>
    </font>
    <font>
      <sz val="9"/>
      <name val="Trebuchet MS"/>
    </font>
    <font>
      <b/>
      <sz val="12"/>
      <name val="Trebuchet MS"/>
    </font>
    <font>
      <sz val="11"/>
      <name val="Trebuchet MS"/>
    </font>
    <font>
      <sz val="10"/>
      <name val="Trebuchet MS"/>
    </font>
    <font>
      <sz val="12"/>
      <color rgb="FF003366"/>
      <name val="Trebuchet MS"/>
    </font>
    <font>
      <sz val="10"/>
      <color rgb="FF003366"/>
      <name val="Trebuchet MS"/>
    </font>
    <font>
      <sz val="8"/>
      <color rgb="FF800080"/>
      <name val="Trebuchet MS"/>
    </font>
    <font>
      <sz val="8"/>
      <color rgb="FF505050"/>
      <name val="Trebuchet MS"/>
    </font>
    <font>
      <sz val="8"/>
      <color rgb="FFFF0000"/>
      <name val="Trebuchet MS"/>
    </font>
    <font>
      <sz val="8"/>
      <color rgb="FF003366"/>
      <name val="Trebuchet MS"/>
    </font>
    <font>
      <sz val="8"/>
      <name val="Trebuchet MS"/>
      <family val="0"/>
      <charset val="238"/>
    </font>
    <font>
      <sz val="8"/>
      <color rgb="FFFAE682"/>
      <name val="Trebuchet MS"/>
    </font>
    <font>
      <sz val="10"/>
      <color rgb="FF960000"/>
      <name val="Trebuchet MS"/>
    </font>
    <font>
      <u/>
      <sz val="10"/>
      <color theme="10"/>
      <name val="Trebuchet MS"/>
    </font>
    <font>
      <b/>
      <sz val="16"/>
      <name val="Trebuchet MS"/>
    </font>
    <font>
      <sz val="8"/>
      <color rgb="FF3366FF"/>
      <name val="Trebuchet MS"/>
    </font>
    <font>
      <b/>
      <sz val="12"/>
      <color rgb="FF969696"/>
      <name val="Trebuchet MS"/>
    </font>
    <font>
      <sz val="9"/>
      <color rgb="FF969696"/>
      <name val="Trebuchet MS"/>
    </font>
    <font>
      <b/>
      <sz val="8"/>
      <color rgb="FF969696"/>
      <name val="Trebuchet MS"/>
    </font>
    <font>
      <b/>
      <sz val="10"/>
      <name val="Trebuchet MS"/>
    </font>
    <font>
      <b/>
      <sz val="9"/>
      <name val="Trebuchet MS"/>
    </font>
    <font>
      <sz val="12"/>
      <color rgb="FF969696"/>
      <name val="Trebuchet MS"/>
    </font>
    <font>
      <b/>
      <sz val="12"/>
      <color rgb="FF960000"/>
      <name val="Trebuchet MS"/>
    </font>
    <font>
      <sz val="12"/>
      <name val="Trebuchet MS"/>
    </font>
    <font>
      <b/>
      <sz val="11"/>
      <color rgb="FF003366"/>
      <name val="Trebuchet MS"/>
    </font>
    <font>
      <sz val="11"/>
      <color rgb="FF003366"/>
      <name val="Trebuchet MS"/>
    </font>
    <font>
      <b/>
      <sz val="11"/>
      <name val="Trebuchet MS"/>
    </font>
    <font>
      <sz val="11"/>
      <color rgb="FF969696"/>
      <name val="Trebuchet MS"/>
    </font>
    <font>
      <sz val="18"/>
      <color theme="10"/>
      <name val="Wingdings 2"/>
    </font>
    <font>
      <b/>
      <sz val="10"/>
      <color rgb="FF003366"/>
      <name val="Trebuchet MS"/>
    </font>
    <font>
      <sz val="10"/>
      <color rgb="FF969696"/>
      <name val="Trebuchet MS"/>
    </font>
    <font>
      <sz val="10"/>
      <color theme="10"/>
      <name val="Trebuchet MS"/>
    </font>
    <font>
      <sz val="8"/>
      <color rgb="FF000000"/>
      <name val="Trebuchet MS"/>
    </font>
    <font>
      <b/>
      <sz val="12"/>
      <color rgb="FF800000"/>
      <name val="Trebuchet MS"/>
    </font>
    <font>
      <sz val="8"/>
      <color rgb="FF960000"/>
      <name val="Trebuchet MS"/>
    </font>
    <font>
      <b/>
      <sz val="8"/>
      <name val="Trebuchet MS"/>
    </font>
    <font>
      <sz val="7"/>
      <color rgb="FF969696"/>
      <name val="Trebuchet MS"/>
    </font>
    <font>
      <i/>
      <sz val="8"/>
      <color rgb="FF0000FF"/>
      <name val="Trebuchet MS"/>
    </font>
    <font>
      <i/>
      <sz val="7"/>
      <color rgb="FF969696"/>
      <name val="Trebuchet MS"/>
    </font>
    <font>
      <sz val="8"/>
      <name val="Trebuchet MS"/>
      <charset val="238"/>
    </font>
    <font>
      <b/>
      <sz val="16"/>
      <name val="Trebuchet MS"/>
      <charset val="238"/>
    </font>
    <font>
      <b/>
      <sz val="11"/>
      <name val="Trebuchet MS"/>
      <charset val="238"/>
    </font>
    <font>
      <sz val="9"/>
      <name val="Trebuchet MS"/>
      <charset val="238"/>
    </font>
    <font>
      <sz val="10"/>
      <name val="Trebuchet MS"/>
      <charset val="238"/>
    </font>
    <font>
      <sz val="11"/>
      <name val="Trebuchet MS"/>
      <charset val="238"/>
    </font>
    <font>
      <b/>
      <sz val="9"/>
      <name val="Trebuchet MS"/>
      <charset val="238"/>
    </font>
    <font>
      <u/>
      <sz val="11"/>
      <color theme="10"/>
      <name val="Calibri"/>
      <scheme val="minor"/>
    </font>
  </fonts>
  <fills count="6">
    <fill>
      <patternFill patternType="none"/>
    </fill>
    <fill>
      <patternFill patternType="gray125"/>
    </fill>
    <fill>
      <patternFill patternType="solid">
        <fgColor rgb="FFFAE682"/>
      </patternFill>
    </fill>
    <fill>
      <patternFill patternType="solid">
        <fgColor rgb="FFFFFFCC"/>
      </patternFill>
    </fill>
    <fill>
      <patternFill patternType="solid">
        <fgColor rgb="FFBEBEBE"/>
      </patternFill>
    </fill>
    <fill>
      <patternFill patternType="solid">
        <fgColor rgb="FFD2D2D2"/>
      </patternFill>
    </fill>
  </fills>
  <borders count="37">
    <border/>
    <border>
      <left>
        <color indexed="0"/>
      </left>
      <right>
        <color indexed="0"/>
      </right>
      <top>
        <color indexed="0"/>
      </top>
      <bottom>
        <color indexed="0"/>
      </bottom>
      <diagonal>
        <color indexed="0"/>
      </diagonal>
    </border>
    <border>
      <left style="thin">
        <color rgb="FF000000"/>
      </left>
      <top style="thin">
        <color rgb="FF000000"/>
      </top>
    </border>
    <border>
      <top style="thin">
        <color rgb="FF000000"/>
      </top>
    </border>
    <border>
      <right style="thin">
        <color rgb="FF000000"/>
      </right>
      <top style="thin">
        <color rgb="FF000000"/>
      </top>
    </border>
    <border>
      <left style="thin">
        <color rgb="FF000000"/>
      </left>
    </border>
    <border>
      <right style="thin">
        <color rgb="FF000000"/>
      </righ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right style="thin">
        <color rgb="FF000000"/>
      </right>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right style="thin">
        <color rgb="FF000000"/>
      </right>
      <top style="hair">
        <color rgb="FF969696"/>
      </top>
    </border>
    <border>
      <right style="thin">
        <color rgb="FF000000"/>
      </right>
      <top style="hair">
        <color rgb="FF000000"/>
      </top>
      <bottom style="hair">
        <color rgb="FF000000"/>
      </bottom>
    </border>
    <border>
      <left style="hair">
        <color rgb="FF969696"/>
      </left>
      <right style="hair">
        <color rgb="FF969696"/>
      </right>
      <top style="hair">
        <color rgb="FF969696"/>
      </top>
      <bottom style="hair">
        <color rgb="FF969696"/>
      </bottom>
    </border>
    <border>
      <left style="thin">
        <color indexed="64"/>
      </left>
      <right>
        <color indexed="0"/>
      </right>
      <top style="thin">
        <color indexed="64"/>
      </top>
      <bottom>
        <color indexed="0"/>
      </bottom>
      <diagonal>
        <color indexed="0"/>
      </diagonal>
    </border>
    <border>
      <left>
        <color indexed="0"/>
      </left>
      <right>
        <color indexed="0"/>
      </right>
      <top style="thin">
        <color indexed="64"/>
      </top>
      <bottom>
        <color indexed="0"/>
      </bottom>
      <diagonal>
        <color indexed="0"/>
      </diagonal>
    </border>
    <border>
      <left>
        <color indexed="0"/>
      </left>
      <right style="thin">
        <color indexed="64"/>
      </right>
      <top style="thin">
        <color indexed="64"/>
      </top>
      <bottom>
        <color indexed="0"/>
      </bottom>
      <diagonal>
        <color indexed="0"/>
      </diagonal>
    </border>
    <border>
      <left style="thin">
        <color indexed="64"/>
      </left>
      <right>
        <color indexed="0"/>
      </right>
      <top>
        <color indexed="0"/>
      </top>
      <bottom>
        <color indexed="0"/>
      </bottom>
      <diagonal>
        <color indexed="0"/>
      </diagonal>
    </border>
    <border>
      <left>
        <color indexed="0"/>
      </left>
      <right style="thin">
        <color indexed="64"/>
      </right>
      <top>
        <color indexed="0"/>
      </top>
      <bottom>
        <color indexed="0"/>
      </bottom>
      <diagonal>
        <color indexed="0"/>
      </diagonal>
    </border>
    <border>
      <left>
        <color indexed="0"/>
      </left>
      <right>
        <color indexed="0"/>
      </right>
      <top>
        <color indexed="0"/>
      </top>
      <bottom style="thin">
        <color indexed="64"/>
      </bottom>
      <diagonal>
        <color indexed="0"/>
      </diagonal>
    </border>
    <border>
      <left style="thin">
        <color indexed="64"/>
      </left>
      <right>
        <color indexed="0"/>
      </right>
      <top>
        <color indexed="0"/>
      </top>
      <bottom style="thin">
        <color indexed="64"/>
      </bottom>
      <diagonal>
        <color indexed="0"/>
      </diagonal>
    </border>
    <border>
      <left>
        <color indexed="0"/>
      </left>
      <right style="thin">
        <color indexed="64"/>
      </right>
      <top>
        <color indexed="0"/>
      </top>
      <bottom style="thin">
        <color indexed="64"/>
      </bottom>
      <diagonal>
        <color indexed="0"/>
      </diagonal>
    </border>
  </borders>
  <cellStyleXfs count="2">
    <xf numFmtId="0" fontId="0" fillId="0" borderId="0"/>
    <xf numFmtId="0" fontId="48" fillId="0" borderId="0" applyNumberFormat="0" applyFill="0" applyBorder="0" applyAlignment="0" applyProtection="0"/>
  </cellStyleXfs>
  <cellXfs count="386">
    <xf numFmtId="0" fontId="0" fillId="0" borderId="0" xfId="0"/>
    <xf numFmtId="0" fontId="0" fillId="0" borderId="0" xfId="0" applyFont="1"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Font="1"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Font="1" applyAlignment="1">
      <alignment horizontal="center" vertical="center" wrapText="1"/>
    </xf>
    <xf numFmtId="0" fontId="8" fillId="0" borderId="0" xfId="0" applyFont="1" applyAlignment="1">
      <alignment vertical="center"/>
    </xf>
    <xf numFmtId="0" fontId="9" fillId="0" borderId="0" xfId="0" applyFont="1" applyAlignment="1">
      <alignment vertical="center"/>
    </xf>
    <xf numFmtId="0" fontId="10" fillId="0" borderId="0" xfId="0" applyFont="1" applyAlignment="1">
      <alignment vertical="center"/>
    </xf>
    <xf numFmtId="0" fontId="11" fillId="0" borderId="0" xfId="0" applyFont="1" applyAlignment="1"/>
    <xf numFmtId="0" fontId="0" fillId="0" borderId="0" xfId="0" applyAlignment="1">
      <alignment horizontal="center" vertical="center"/>
      <protection locked="0"/>
    </xf>
    <xf numFmtId="0" fontId="13" fillId="2" borderId="0" xfId="0" applyFont="1" applyFill="1" applyAlignment="1" applyProtection="1">
      <alignment horizontal="left" vertical="center"/>
    </xf>
    <xf numFmtId="0" fontId="5" fillId="2" borderId="0" xfId="0" applyFont="1" applyFill="1" applyAlignment="1" applyProtection="1">
      <alignment vertical="center"/>
    </xf>
    <xf numFmtId="0" fontId="14" fillId="2" borderId="0" xfId="0" applyFont="1" applyFill="1" applyAlignment="1" applyProtection="1">
      <alignment horizontal="left" vertical="center"/>
    </xf>
    <xf numFmtId="0" fontId="15" fillId="2" borderId="0" xfId="1" applyFont="1" applyFill="1" applyAlignment="1" applyProtection="1">
      <alignment vertical="center"/>
    </xf>
    <xf numFmtId="0" fontId="48" fillId="2" borderId="0" xfId="1" applyFill="1"/>
    <xf numFmtId="0" fontId="0" fillId="2" borderId="0" xfId="0" applyFill="1"/>
    <xf numFmtId="0" fontId="13" fillId="2" borderId="0" xfId="0" applyFont="1" applyFill="1" applyAlignment="1">
      <alignment horizontal="left" vertical="center"/>
    </xf>
    <xf numFmtId="0" fontId="13"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applyProtection="1"/>
    <xf numFmtId="0" fontId="0" fillId="0" borderId="5" xfId="0" applyBorder="1" applyProtection="1"/>
    <xf numFmtId="0" fontId="0" fillId="0" borderId="0" xfId="0" applyBorder="1" applyProtection="1"/>
    <xf numFmtId="0" fontId="16" fillId="0" borderId="0" xfId="0" applyFont="1" applyBorder="1" applyAlignment="1" applyProtection="1">
      <alignment horizontal="left" vertical="center"/>
    </xf>
    <xf numFmtId="0" fontId="0" fillId="0" borderId="6" xfId="0" applyBorder="1" applyProtection="1"/>
    <xf numFmtId="0" fontId="17" fillId="0" borderId="0" xfId="0" applyFont="1" applyAlignment="1">
      <alignment horizontal="left" vertical="center"/>
    </xf>
    <xf numFmtId="0" fontId="18" fillId="0" borderId="0" xfId="0" applyFont="1" applyAlignment="1">
      <alignment horizontal="left" vertical="center"/>
    </xf>
    <xf numFmtId="0" fontId="19" fillId="0" borderId="0" xfId="0" applyFont="1" applyBorder="1" applyAlignment="1" applyProtection="1">
      <alignment horizontal="left" vertical="top"/>
    </xf>
    <xf numFmtId="0" fontId="2" fillId="0" borderId="0" xfId="0" applyFont="1" applyBorder="1" applyAlignment="1" applyProtection="1">
      <alignment horizontal="left" vertical="center"/>
    </xf>
    <xf numFmtId="0" fontId="20" fillId="0" borderId="0" xfId="0" applyFont="1" applyAlignment="1">
      <alignment horizontal="left" vertical="top" wrapText="1"/>
    </xf>
    <xf numFmtId="0" fontId="3" fillId="0" borderId="0" xfId="0" applyFont="1" applyBorder="1" applyAlignment="1" applyProtection="1">
      <alignment horizontal="left" vertical="top"/>
    </xf>
    <xf numFmtId="0" fontId="3" fillId="0" borderId="0" xfId="0" applyFont="1" applyBorder="1" applyAlignment="1" applyProtection="1">
      <alignment horizontal="left" vertical="top" wrapText="1"/>
    </xf>
    <xf numFmtId="0" fontId="20" fillId="0" borderId="0" xfId="0" applyFont="1" applyAlignment="1">
      <alignment horizontal="left" vertical="center"/>
    </xf>
    <xf numFmtId="0" fontId="19" fillId="0" borderId="0" xfId="0" applyFont="1" applyBorder="1" applyAlignment="1" applyProtection="1">
      <alignment horizontal="left" vertical="center"/>
    </xf>
    <xf numFmtId="0" fontId="2" fillId="3" borderId="0" xfId="0" applyFont="1" applyFill="1" applyBorder="1" applyAlignment="1" applyProtection="1">
      <alignment horizontal="left" vertical="center"/>
      <protection locked="0"/>
    </xf>
    <xf numFmtId="0" fontId="2" fillId="0" borderId="0" xfId="0" applyFont="1" applyBorder="1" applyAlignment="1" applyProtection="1">
      <alignment horizontal="left" vertical="top"/>
    </xf>
    <xf numFmtId="49" fontId="2" fillId="3" borderId="0" xfId="0" applyNumberFormat="1" applyFont="1" applyFill="1" applyBorder="1" applyAlignment="1" applyProtection="1">
      <alignment horizontal="left" vertical="center"/>
      <protection locked="0"/>
    </xf>
    <xf numFmtId="49" fontId="2" fillId="0" borderId="0" xfId="0" applyNumberFormat="1" applyFont="1" applyBorder="1" applyAlignment="1" applyProtection="1">
      <alignment horizontal="left" vertical="center"/>
    </xf>
    <xf numFmtId="0" fontId="2" fillId="0" borderId="0" xfId="0" applyFont="1" applyBorder="1" applyAlignment="1" applyProtection="1">
      <alignment horizontal="left" vertical="center" wrapText="1"/>
    </xf>
    <xf numFmtId="0" fontId="0" fillId="0" borderId="7" xfId="0" applyBorder="1" applyProtection="1"/>
    <xf numFmtId="0" fontId="0" fillId="0" borderId="5" xfId="0" applyFont="1" applyBorder="1" applyAlignment="1" applyProtection="1">
      <alignment vertical="center"/>
    </xf>
    <xf numFmtId="0" fontId="0" fillId="0" borderId="0" xfId="0" applyFont="1" applyBorder="1" applyAlignment="1" applyProtection="1">
      <alignment vertical="center"/>
    </xf>
    <xf numFmtId="0" fontId="21" fillId="0" borderId="8" xfId="0" applyFont="1" applyBorder="1" applyAlignment="1" applyProtection="1">
      <alignment horizontal="left" vertical="center"/>
    </xf>
    <xf numFmtId="0" fontId="0" fillId="0" borderId="8" xfId="0" applyFont="1" applyBorder="1" applyAlignment="1" applyProtection="1">
      <alignment vertical="center"/>
    </xf>
    <xf numFmtId="4" fontId="21" fillId="0" borderId="8" xfId="0" applyNumberFormat="1" applyFont="1" applyBorder="1" applyAlignment="1" applyProtection="1">
      <alignment vertical="center"/>
    </xf>
    <xf numFmtId="0" fontId="0" fillId="0" borderId="6" xfId="0" applyFont="1" applyBorder="1" applyAlignment="1" applyProtection="1">
      <alignment vertical="center"/>
    </xf>
    <xf numFmtId="0" fontId="1" fillId="0" borderId="0" xfId="0" applyFont="1" applyBorder="1" applyAlignment="1" applyProtection="1">
      <alignment horizontal="right" vertical="center"/>
    </xf>
    <xf numFmtId="0" fontId="1" fillId="0" borderId="5" xfId="0" applyFont="1" applyBorder="1" applyAlignment="1" applyProtection="1">
      <alignment vertical="center"/>
    </xf>
    <xf numFmtId="0" fontId="1" fillId="0" borderId="0" xfId="0" applyFont="1" applyBorder="1" applyAlignment="1" applyProtection="1">
      <alignment vertical="center"/>
    </xf>
    <xf numFmtId="0" fontId="1" fillId="0" borderId="0" xfId="0" applyFont="1" applyBorder="1" applyAlignment="1" applyProtection="1">
      <alignment horizontal="left" vertical="center"/>
    </xf>
    <xf numFmtId="164" fontId="1" fillId="0" borderId="0" xfId="0" applyNumberFormat="1" applyFont="1" applyBorder="1" applyAlignment="1" applyProtection="1">
      <alignment horizontal="center" vertical="center"/>
    </xf>
    <xf numFmtId="4" fontId="20" fillId="0" borderId="0" xfId="0" applyNumberFormat="1" applyFont="1" applyBorder="1" applyAlignment="1" applyProtection="1">
      <alignment vertical="center"/>
    </xf>
    <xf numFmtId="0" fontId="1" fillId="0" borderId="6" xfId="0" applyFont="1" applyBorder="1" applyAlignment="1" applyProtection="1">
      <alignment vertical="center"/>
    </xf>
    <xf numFmtId="0" fontId="0" fillId="4" borderId="0" xfId="0" applyFont="1" applyFill="1" applyBorder="1" applyAlignment="1" applyProtection="1">
      <alignment vertical="center"/>
    </xf>
    <xf numFmtId="0" fontId="3" fillId="4" borderId="9" xfId="0" applyFont="1" applyFill="1" applyBorder="1" applyAlignment="1" applyProtection="1">
      <alignment horizontal="left" vertical="center"/>
    </xf>
    <xf numFmtId="0" fontId="0" fillId="4" borderId="10" xfId="0" applyFont="1" applyFill="1" applyBorder="1" applyAlignment="1" applyProtection="1">
      <alignment vertical="center"/>
    </xf>
    <xf numFmtId="0" fontId="3" fillId="4" borderId="10" xfId="0" applyFont="1" applyFill="1" applyBorder="1" applyAlignment="1" applyProtection="1">
      <alignment horizontal="center" vertical="center"/>
    </xf>
    <xf numFmtId="0" fontId="3" fillId="4" borderId="10" xfId="0" applyFont="1" applyFill="1" applyBorder="1" applyAlignment="1" applyProtection="1">
      <alignment horizontal="left" vertical="center"/>
    </xf>
    <xf numFmtId="4" fontId="3" fillId="4" borderId="10" xfId="0" applyNumberFormat="1" applyFont="1" applyFill="1" applyBorder="1" applyAlignment="1" applyProtection="1">
      <alignment vertical="center"/>
    </xf>
    <xf numFmtId="0" fontId="0" fillId="4" borderId="11" xfId="0" applyFont="1" applyFill="1" applyBorder="1" applyAlignment="1" applyProtection="1">
      <alignment vertical="center"/>
    </xf>
    <xf numFmtId="0" fontId="0" fillId="4" borderId="6" xfId="0" applyFont="1" applyFill="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0" fillId="0" borderId="5" xfId="0" applyFont="1" applyBorder="1" applyAlignment="1">
      <alignment vertical="center"/>
    </xf>
    <xf numFmtId="0" fontId="16" fillId="0" borderId="0" xfId="0" applyFont="1" applyAlignment="1" applyProtection="1">
      <alignment horizontal="left" vertical="center"/>
    </xf>
    <xf numFmtId="0" fontId="0" fillId="0" borderId="0" xfId="0" applyFont="1" applyAlignment="1" applyProtection="1">
      <alignment vertical="center"/>
    </xf>
    <xf numFmtId="0" fontId="2" fillId="0" borderId="5" xfId="0" applyFont="1" applyBorder="1" applyAlignment="1" applyProtection="1">
      <alignment vertical="center"/>
    </xf>
    <xf numFmtId="0" fontId="19" fillId="0" borderId="0" xfId="0" applyFont="1" applyAlignment="1" applyProtection="1">
      <alignment horizontal="left" vertical="center"/>
    </xf>
    <xf numFmtId="0" fontId="2" fillId="0" borderId="0" xfId="0" applyFont="1" applyAlignment="1" applyProtection="1">
      <alignment vertical="center"/>
    </xf>
    <xf numFmtId="0" fontId="2" fillId="0" borderId="5" xfId="0" applyFont="1" applyBorder="1" applyAlignment="1">
      <alignment vertical="center"/>
    </xf>
    <xf numFmtId="0" fontId="3" fillId="0" borderId="5"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5" xfId="0" applyFont="1" applyBorder="1" applyAlignment="1">
      <alignment vertical="center"/>
    </xf>
    <xf numFmtId="0" fontId="22" fillId="0" borderId="0" xfId="0" applyFont="1" applyAlignment="1" applyProtection="1">
      <alignment vertical="center"/>
    </xf>
    <xf numFmtId="165" fontId="2" fillId="0" borderId="0" xfId="0" applyNumberFormat="1" applyFont="1" applyAlignment="1" applyProtection="1">
      <alignment horizontal="left" vertical="center"/>
    </xf>
    <xf numFmtId="0" fontId="23" fillId="0" borderId="15" xfId="0" applyFont="1" applyBorder="1" applyAlignment="1">
      <alignment horizontal="center" vertical="center"/>
    </xf>
    <xf numFmtId="0" fontId="23" fillId="0" borderId="16" xfId="0" applyFont="1" applyBorder="1" applyAlignment="1">
      <alignment horizontal="left" vertical="center"/>
    </xf>
    <xf numFmtId="0" fontId="0" fillId="0" borderId="16" xfId="0" applyFont="1" applyBorder="1" applyAlignment="1">
      <alignment vertical="center"/>
    </xf>
    <xf numFmtId="0" fontId="0" fillId="0" borderId="17" xfId="0" applyFont="1" applyBorder="1" applyAlignment="1">
      <alignment vertical="center"/>
    </xf>
    <xf numFmtId="0" fontId="1" fillId="0" borderId="18" xfId="0" applyFont="1" applyBorder="1" applyAlignment="1">
      <alignment horizontal="left" vertical="center"/>
    </xf>
    <xf numFmtId="0" fontId="1" fillId="0" borderId="0" xfId="0" applyFont="1" applyBorder="1" applyAlignment="1">
      <alignment horizontal="left" vertical="center"/>
    </xf>
    <xf numFmtId="0" fontId="0" fillId="0" borderId="0" xfId="0" applyFont="1" applyBorder="1" applyAlignment="1">
      <alignment vertical="center"/>
    </xf>
    <xf numFmtId="0" fontId="0" fillId="0" borderId="19" xfId="0" applyFont="1" applyBorder="1" applyAlignment="1">
      <alignment vertical="center"/>
    </xf>
    <xf numFmtId="0" fontId="1" fillId="0" borderId="18" xfId="0" applyFont="1" applyBorder="1" applyAlignment="1" applyProtection="1">
      <alignment horizontal="left" vertical="center"/>
    </xf>
    <xf numFmtId="0" fontId="0" fillId="0" borderId="19" xfId="0" applyFont="1" applyBorder="1" applyAlignment="1" applyProtection="1">
      <alignment vertical="center"/>
    </xf>
    <xf numFmtId="0" fontId="2" fillId="5" borderId="9" xfId="0" applyFont="1" applyFill="1" applyBorder="1" applyAlignment="1" applyProtection="1">
      <alignment horizontal="center" vertical="center"/>
    </xf>
    <xf numFmtId="0" fontId="2" fillId="5" borderId="10" xfId="0" applyFont="1" applyFill="1" applyBorder="1" applyAlignment="1" applyProtection="1">
      <alignment horizontal="left" vertical="center"/>
    </xf>
    <xf numFmtId="0" fontId="0" fillId="5" borderId="10" xfId="0" applyFont="1" applyFill="1" applyBorder="1" applyAlignment="1" applyProtection="1">
      <alignment vertical="center"/>
    </xf>
    <xf numFmtId="0" fontId="2" fillId="5" borderId="10" xfId="0" applyFont="1" applyFill="1" applyBorder="1" applyAlignment="1" applyProtection="1">
      <alignment horizontal="center" vertical="center"/>
    </xf>
    <xf numFmtId="0" fontId="2" fillId="5" borderId="10" xfId="0" applyFont="1" applyFill="1" applyBorder="1" applyAlignment="1" applyProtection="1">
      <alignment horizontal="right" vertical="center"/>
    </xf>
    <xf numFmtId="0" fontId="2" fillId="5" borderId="11" xfId="0" applyFont="1" applyFill="1" applyBorder="1" applyAlignment="1" applyProtection="1">
      <alignment horizontal="center" vertical="center"/>
    </xf>
    <xf numFmtId="0" fontId="19" fillId="0" borderId="20" xfId="0" applyFont="1" applyBorder="1" applyAlignment="1" applyProtection="1">
      <alignment horizontal="center" vertical="center" wrapText="1"/>
    </xf>
    <xf numFmtId="0" fontId="19" fillId="0" borderId="21" xfId="0" applyFont="1" applyBorder="1" applyAlignment="1" applyProtection="1">
      <alignment horizontal="center" vertical="center" wrapText="1"/>
    </xf>
    <xf numFmtId="0" fontId="19" fillId="0" borderId="22" xfId="0" applyFont="1" applyBorder="1" applyAlignment="1" applyProtection="1">
      <alignment horizontal="center" vertical="center" wrapText="1"/>
    </xf>
    <xf numFmtId="0" fontId="0" fillId="0" borderId="15" xfId="0" applyFont="1" applyBorder="1" applyAlignment="1" applyProtection="1">
      <alignment vertical="center"/>
    </xf>
    <xf numFmtId="0" fontId="0" fillId="0" borderId="16" xfId="0" applyFont="1" applyBorder="1" applyAlignment="1" applyProtection="1">
      <alignment vertical="center"/>
    </xf>
    <xf numFmtId="0" fontId="0" fillId="0" borderId="17" xfId="0" applyFont="1" applyBorder="1" applyAlignment="1" applyProtection="1">
      <alignment vertical="center"/>
    </xf>
    <xf numFmtId="0" fontId="24" fillId="0" borderId="0" xfId="0" applyFont="1" applyAlignment="1" applyProtection="1">
      <alignment horizontal="left" vertical="center"/>
    </xf>
    <xf numFmtId="0" fontId="24" fillId="0" borderId="0" xfId="0" applyFont="1" applyAlignment="1" applyProtection="1">
      <alignment vertical="center"/>
    </xf>
    <xf numFmtId="4" fontId="24" fillId="0" borderId="0" xfId="0" applyNumberFormat="1" applyFont="1" applyAlignment="1" applyProtection="1">
      <alignment horizontal="right" vertical="center"/>
    </xf>
    <xf numFmtId="4" fontId="24" fillId="0" borderId="0" xfId="0" applyNumberFormat="1" applyFont="1" applyAlignment="1" applyProtection="1">
      <alignment vertical="center"/>
    </xf>
    <xf numFmtId="0" fontId="3" fillId="0" borderId="0" xfId="0" applyFont="1" applyAlignment="1" applyProtection="1">
      <alignment horizontal="center" vertical="center"/>
    </xf>
    <xf numFmtId="4" fontId="23" fillId="0" borderId="18" xfId="0" applyNumberFormat="1" applyFont="1" applyBorder="1" applyAlignment="1" applyProtection="1">
      <alignment vertical="center"/>
    </xf>
    <xf numFmtId="4" fontId="23" fillId="0" borderId="0" xfId="0" applyNumberFormat="1" applyFont="1" applyBorder="1" applyAlignment="1" applyProtection="1">
      <alignment vertical="center"/>
    </xf>
    <xf numFmtId="166" fontId="23" fillId="0" borderId="0" xfId="0" applyNumberFormat="1" applyFont="1" applyBorder="1" applyAlignment="1" applyProtection="1">
      <alignment vertical="center"/>
    </xf>
    <xf numFmtId="4" fontId="23" fillId="0" borderId="19" xfId="0" applyNumberFormat="1" applyFont="1" applyBorder="1" applyAlignment="1" applyProtection="1">
      <alignment vertical="center"/>
    </xf>
    <xf numFmtId="0" fontId="3" fillId="0" borderId="0" xfId="0" applyFont="1" applyAlignment="1">
      <alignment horizontal="left" vertical="center"/>
    </xf>
    <xf numFmtId="0" fontId="25" fillId="0" borderId="0" xfId="0" applyFont="1" applyAlignment="1">
      <alignment horizontal="left" vertical="center"/>
    </xf>
    <xf numFmtId="0" fontId="4" fillId="0" borderId="5" xfId="0" applyFont="1" applyBorder="1" applyAlignment="1" applyProtection="1">
      <alignment vertical="center"/>
    </xf>
    <xf numFmtId="0" fontId="26" fillId="0" borderId="0" xfId="0" applyFont="1" applyAlignment="1" applyProtection="1">
      <alignment vertical="center"/>
    </xf>
    <xf numFmtId="0" fontId="26" fillId="0" borderId="0" xfId="0" applyFont="1" applyAlignment="1" applyProtection="1">
      <alignment horizontal="left" vertical="center" wrapText="1"/>
    </xf>
    <xf numFmtId="0" fontId="27" fillId="0" borderId="0" xfId="0" applyFont="1" applyAlignment="1" applyProtection="1">
      <alignment vertical="center"/>
    </xf>
    <xf numFmtId="4" fontId="27" fillId="0" borderId="0" xfId="0" applyNumberFormat="1" applyFont="1" applyAlignment="1" applyProtection="1">
      <alignment horizontal="right" vertical="center"/>
    </xf>
    <xf numFmtId="4" fontId="27" fillId="0" borderId="0" xfId="0" applyNumberFormat="1" applyFont="1" applyAlignment="1" applyProtection="1">
      <alignment vertical="center"/>
    </xf>
    <xf numFmtId="0" fontId="28" fillId="0" borderId="0" xfId="0" applyFont="1" applyAlignment="1" applyProtection="1">
      <alignment horizontal="center" vertical="center"/>
    </xf>
    <xf numFmtId="0" fontId="4" fillId="0" borderId="5" xfId="0" applyFont="1" applyBorder="1" applyAlignment="1">
      <alignment vertical="center"/>
    </xf>
    <xf numFmtId="4" fontId="29" fillId="0" borderId="18" xfId="0" applyNumberFormat="1" applyFont="1" applyBorder="1" applyAlignment="1" applyProtection="1">
      <alignment vertical="center"/>
    </xf>
    <xf numFmtId="4" fontId="29" fillId="0" borderId="0" xfId="0" applyNumberFormat="1" applyFont="1" applyBorder="1" applyAlignment="1" applyProtection="1">
      <alignment vertical="center"/>
    </xf>
    <xf numFmtId="166" fontId="29" fillId="0" borderId="0" xfId="0" applyNumberFormat="1" applyFont="1" applyBorder="1" applyAlignment="1" applyProtection="1">
      <alignment vertical="center"/>
    </xf>
    <xf numFmtId="4" fontId="29" fillId="0" borderId="19" xfId="0" applyNumberFormat="1" applyFont="1" applyBorder="1" applyAlignment="1" applyProtection="1">
      <alignment vertical="center"/>
    </xf>
    <xf numFmtId="0" fontId="4" fillId="0" borderId="0" xfId="0" applyFont="1" applyAlignment="1">
      <alignment horizontal="left" vertical="center"/>
    </xf>
    <xf numFmtId="0" fontId="30" fillId="0" borderId="0" xfId="1" applyFont="1" applyAlignment="1">
      <alignment horizontal="center" vertical="center"/>
    </xf>
    <xf numFmtId="0" fontId="5" fillId="0" borderId="5" xfId="0" applyFont="1" applyBorder="1" applyAlignment="1" applyProtection="1">
      <alignment vertical="center"/>
    </xf>
    <xf numFmtId="0" fontId="7" fillId="0" borderId="0" xfId="0" applyFont="1" applyAlignment="1" applyProtection="1">
      <alignment vertical="center"/>
    </xf>
    <xf numFmtId="0" fontId="31" fillId="0" borderId="0" xfId="0" applyFont="1" applyAlignment="1" applyProtection="1">
      <alignment horizontal="left" vertical="center" wrapText="1"/>
    </xf>
    <xf numFmtId="4" fontId="7" fillId="0" borderId="0" xfId="0" applyNumberFormat="1" applyFont="1" applyAlignment="1" applyProtection="1">
      <alignment vertical="center"/>
    </xf>
    <xf numFmtId="0" fontId="5" fillId="0" borderId="0" xfId="0" applyFont="1" applyAlignment="1" applyProtection="1">
      <alignment horizontal="center" vertical="center"/>
    </xf>
    <xf numFmtId="0" fontId="5" fillId="0" borderId="5" xfId="0" applyFont="1" applyBorder="1" applyAlignment="1">
      <alignment vertical="center"/>
    </xf>
    <xf numFmtId="4" fontId="32" fillId="0" borderId="18" xfId="0" applyNumberFormat="1" applyFont="1" applyBorder="1" applyAlignment="1" applyProtection="1">
      <alignment vertical="center"/>
    </xf>
    <xf numFmtId="4" fontId="32" fillId="0" borderId="0" xfId="0" applyNumberFormat="1" applyFont="1" applyBorder="1" applyAlignment="1" applyProtection="1">
      <alignment vertical="center"/>
    </xf>
    <xf numFmtId="166" fontId="32" fillId="0" borderId="0" xfId="0" applyNumberFormat="1" applyFont="1" applyBorder="1" applyAlignment="1" applyProtection="1">
      <alignment vertical="center"/>
    </xf>
    <xf numFmtId="4" fontId="32" fillId="0" borderId="19" xfId="0" applyNumberFormat="1" applyFont="1" applyBorder="1" applyAlignment="1" applyProtection="1">
      <alignment vertical="center"/>
    </xf>
    <xf numFmtId="0" fontId="5" fillId="0" borderId="0" xfId="0" applyFont="1" applyAlignment="1">
      <alignment horizontal="left" vertical="center"/>
    </xf>
    <xf numFmtId="4" fontId="32" fillId="0" borderId="23" xfId="0" applyNumberFormat="1" applyFont="1" applyBorder="1" applyAlignment="1" applyProtection="1">
      <alignment vertical="center"/>
    </xf>
    <xf numFmtId="4" fontId="32" fillId="0" borderId="24" xfId="0" applyNumberFormat="1" applyFont="1" applyBorder="1" applyAlignment="1" applyProtection="1">
      <alignment vertical="center"/>
    </xf>
    <xf numFmtId="166" fontId="32" fillId="0" borderId="24" xfId="0" applyNumberFormat="1" applyFont="1" applyBorder="1" applyAlignment="1" applyProtection="1">
      <alignment vertical="center"/>
    </xf>
    <xf numFmtId="4" fontId="32" fillId="0" borderId="25" xfId="0" applyNumberFormat="1" applyFont="1" applyBorder="1" applyAlignment="1" applyProtection="1">
      <alignment vertical="center"/>
    </xf>
    <xf numFmtId="0" fontId="0" fillId="0" borderId="0" xfId="0" applyProtection="1">
      <protection locked="0"/>
    </xf>
    <xf numFmtId="0" fontId="5" fillId="2" borderId="0" xfId="0" applyFont="1" applyFill="1" applyAlignment="1">
      <alignment vertical="center"/>
    </xf>
    <xf numFmtId="0" fontId="14" fillId="2" borderId="0" xfId="0" applyFont="1" applyFill="1" applyAlignment="1">
      <alignment horizontal="left" vertical="center"/>
    </xf>
    <xf numFmtId="0" fontId="33" fillId="2" borderId="0" xfId="1" applyFont="1" applyFill="1" applyAlignment="1">
      <alignment vertical="center"/>
    </xf>
    <xf numFmtId="0" fontId="5" fillId="2" borderId="0" xfId="0" applyFont="1" applyFill="1" applyAlignment="1" applyProtection="1">
      <alignment vertical="center"/>
      <protection locked="0"/>
    </xf>
    <xf numFmtId="0" fontId="34" fillId="0" borderId="0" xfId="0" applyFont="1" applyAlignment="1">
      <alignment horizontal="left" vertical="center"/>
    </xf>
    <xf numFmtId="0" fontId="0" fillId="0" borderId="3" xfId="0" applyBorder="1" applyProtection="1">
      <protection locked="0"/>
    </xf>
    <xf numFmtId="0" fontId="0" fillId="0" borderId="0" xfId="0" applyBorder="1" applyProtection="1">
      <protection locked="0"/>
    </xf>
    <xf numFmtId="0" fontId="19" fillId="0" borderId="0" xfId="0" applyFont="1" applyBorder="1" applyAlignment="1" applyProtection="1">
      <alignment horizontal="left" vertical="center" wrapText="1"/>
    </xf>
    <xf numFmtId="0" fontId="0" fillId="0" borderId="0" xfId="0" applyFont="1" applyBorder="1" applyAlignment="1" applyProtection="1">
      <alignment vertical="center"/>
      <protection locked="0"/>
    </xf>
    <xf numFmtId="0" fontId="3" fillId="0" borderId="0" xfId="0" applyFont="1" applyBorder="1" applyAlignment="1" applyProtection="1">
      <alignment horizontal="left" vertical="center" wrapText="1"/>
    </xf>
    <xf numFmtId="0" fontId="19" fillId="0" borderId="0" xfId="0" applyFont="1" applyBorder="1" applyAlignment="1" applyProtection="1">
      <alignment horizontal="left" vertical="center"/>
      <protection locked="0"/>
    </xf>
    <xf numFmtId="165" fontId="2" fillId="0" borderId="0" xfId="0" applyNumberFormat="1" applyFont="1" applyBorder="1" applyAlignment="1" applyProtection="1">
      <alignment horizontal="left" vertical="center"/>
    </xf>
    <xf numFmtId="0" fontId="0" fillId="0" borderId="5" xfId="0" applyFont="1" applyBorder="1" applyAlignment="1" applyProtection="1">
      <alignment vertical="center" wrapText="1"/>
    </xf>
    <xf numFmtId="0" fontId="0" fillId="0" borderId="0" xfId="0" applyFont="1" applyBorder="1" applyAlignment="1" applyProtection="1">
      <alignment vertical="center" wrapText="1"/>
    </xf>
    <xf numFmtId="0" fontId="0" fillId="0" borderId="0" xfId="0" applyFont="1" applyBorder="1" applyAlignment="1" applyProtection="1">
      <alignment vertical="center" wrapText="1"/>
      <protection locked="0"/>
    </xf>
    <xf numFmtId="0" fontId="0" fillId="0" borderId="6" xfId="0" applyFont="1" applyBorder="1" applyAlignment="1" applyProtection="1">
      <alignment vertical="center" wrapText="1"/>
    </xf>
    <xf numFmtId="0" fontId="0" fillId="0" borderId="16" xfId="0" applyFont="1" applyBorder="1" applyAlignment="1" applyProtection="1">
      <alignment vertical="center"/>
      <protection locked="0"/>
    </xf>
    <xf numFmtId="0" fontId="0" fillId="0" borderId="26" xfId="0" applyFont="1" applyBorder="1" applyAlignment="1" applyProtection="1">
      <alignment vertical="center"/>
    </xf>
    <xf numFmtId="0" fontId="21" fillId="0" borderId="0" xfId="0" applyFont="1" applyBorder="1" applyAlignment="1" applyProtection="1">
      <alignment horizontal="left" vertical="center"/>
    </xf>
    <xf numFmtId="4" fontId="24" fillId="0" borderId="0" xfId="0" applyNumberFormat="1" applyFont="1" applyBorder="1" applyAlignment="1" applyProtection="1">
      <alignment vertical="center"/>
    </xf>
    <xf numFmtId="0" fontId="1" fillId="0" borderId="0" xfId="0" applyFont="1" applyBorder="1" applyAlignment="1" applyProtection="1">
      <alignment horizontal="right" vertical="center"/>
      <protection locked="0"/>
    </xf>
    <xf numFmtId="4" fontId="1" fillId="0" borderId="0" xfId="0" applyNumberFormat="1" applyFont="1" applyBorder="1" applyAlignment="1" applyProtection="1">
      <alignment vertical="center"/>
    </xf>
    <xf numFmtId="164" fontId="1" fillId="0" borderId="0" xfId="0" applyNumberFormat="1" applyFont="1" applyBorder="1" applyAlignment="1" applyProtection="1">
      <alignment horizontal="right" vertical="center"/>
      <protection locked="0"/>
    </xf>
    <xf numFmtId="0" fontId="0" fillId="5" borderId="0" xfId="0" applyFont="1" applyFill="1" applyBorder="1" applyAlignment="1" applyProtection="1">
      <alignment vertical="center"/>
    </xf>
    <xf numFmtId="0" fontId="3" fillId="5" borderId="9" xfId="0" applyFont="1" applyFill="1" applyBorder="1" applyAlignment="1" applyProtection="1">
      <alignment horizontal="left" vertical="center"/>
    </xf>
    <xf numFmtId="0" fontId="3" fillId="5" borderId="10" xfId="0" applyFont="1" applyFill="1" applyBorder="1" applyAlignment="1" applyProtection="1">
      <alignment horizontal="right" vertical="center"/>
    </xf>
    <xf numFmtId="0" fontId="3" fillId="5" borderId="10" xfId="0" applyFont="1" applyFill="1" applyBorder="1" applyAlignment="1" applyProtection="1">
      <alignment horizontal="center" vertical="center"/>
    </xf>
    <xf numFmtId="0" fontId="0" fillId="5" borderId="10" xfId="0" applyFont="1" applyFill="1" applyBorder="1" applyAlignment="1" applyProtection="1">
      <alignment vertical="center"/>
      <protection locked="0"/>
    </xf>
    <xf numFmtId="4" fontId="3" fillId="5" borderId="10" xfId="0" applyNumberFormat="1" applyFont="1" applyFill="1" applyBorder="1" applyAlignment="1" applyProtection="1">
      <alignment vertical="center"/>
    </xf>
    <xf numFmtId="0" fontId="0" fillId="5" borderId="27" xfId="0" applyFont="1" applyFill="1" applyBorder="1" applyAlignment="1" applyProtection="1">
      <alignment vertical="center"/>
    </xf>
    <xf numFmtId="0" fontId="0" fillId="0" borderId="13" xfId="0" applyFont="1" applyBorder="1" applyAlignment="1" applyProtection="1">
      <alignment vertical="center"/>
      <protection locked="0"/>
    </xf>
    <xf numFmtId="0" fontId="0" fillId="0" borderId="2" xfId="0" applyFont="1" applyBorder="1" applyAlignment="1">
      <alignment vertical="center"/>
    </xf>
    <xf numFmtId="0" fontId="0" fillId="0" borderId="3" xfId="0" applyFont="1" applyBorder="1" applyAlignment="1">
      <alignment vertical="center"/>
    </xf>
    <xf numFmtId="0" fontId="0" fillId="0" borderId="3" xfId="0" applyFont="1" applyBorder="1" applyAlignment="1" applyProtection="1">
      <alignment vertical="center"/>
      <protection locked="0"/>
    </xf>
    <xf numFmtId="0" fontId="0" fillId="0" borderId="4" xfId="0" applyFont="1" applyBorder="1" applyAlignment="1">
      <alignment vertical="center"/>
    </xf>
    <xf numFmtId="0" fontId="0" fillId="0" borderId="0" xfId="0" applyFont="1" applyBorder="1" applyAlignment="1" applyProtection="1">
      <alignment horizontal="left" vertical="center"/>
    </xf>
    <xf numFmtId="0" fontId="2" fillId="5" borderId="0" xfId="0" applyFont="1" applyFill="1" applyBorder="1" applyAlignment="1" applyProtection="1">
      <alignment horizontal="left" vertical="center"/>
    </xf>
    <xf numFmtId="0" fontId="0" fillId="5" borderId="0" xfId="0" applyFont="1" applyFill="1" applyBorder="1" applyAlignment="1" applyProtection="1">
      <alignment vertical="center"/>
      <protection locked="0"/>
    </xf>
    <xf numFmtId="0" fontId="2" fillId="5" borderId="0" xfId="0" applyFont="1" applyFill="1" applyBorder="1" applyAlignment="1" applyProtection="1">
      <alignment horizontal="right" vertical="center"/>
    </xf>
    <xf numFmtId="0" fontId="0" fillId="5" borderId="6" xfId="0" applyFont="1" applyFill="1" applyBorder="1" applyAlignment="1" applyProtection="1">
      <alignment vertical="center"/>
    </xf>
    <xf numFmtId="0" fontId="35" fillId="0" borderId="0" xfId="0" applyFont="1" applyBorder="1" applyAlignment="1" applyProtection="1">
      <alignment horizontal="left" vertical="center"/>
    </xf>
    <xf numFmtId="0" fontId="6" fillId="0" borderId="5" xfId="0" applyFont="1" applyBorder="1" applyAlignment="1" applyProtection="1">
      <alignment vertical="center"/>
    </xf>
    <xf numFmtId="0" fontId="6" fillId="0" borderId="0" xfId="0" applyFont="1" applyBorder="1" applyAlignment="1" applyProtection="1">
      <alignment vertical="center"/>
    </xf>
    <xf numFmtId="0" fontId="6" fillId="0" borderId="24" xfId="0" applyFont="1" applyBorder="1" applyAlignment="1" applyProtection="1">
      <alignment horizontal="left" vertical="center"/>
    </xf>
    <xf numFmtId="0" fontId="6" fillId="0" borderId="24" xfId="0" applyFont="1" applyBorder="1" applyAlignment="1" applyProtection="1">
      <alignment vertical="center"/>
    </xf>
    <xf numFmtId="0" fontId="6" fillId="0" borderId="24" xfId="0" applyFont="1" applyBorder="1" applyAlignment="1" applyProtection="1">
      <alignment vertical="center"/>
      <protection locked="0"/>
    </xf>
    <xf numFmtId="4" fontId="6" fillId="0" borderId="24" xfId="0" applyNumberFormat="1" applyFont="1" applyBorder="1" applyAlignment="1" applyProtection="1">
      <alignment vertical="center"/>
    </xf>
    <xf numFmtId="0" fontId="6" fillId="0" borderId="6" xfId="0" applyFont="1" applyBorder="1" applyAlignment="1" applyProtection="1">
      <alignment vertical="center"/>
    </xf>
    <xf numFmtId="0" fontId="7" fillId="0" borderId="5" xfId="0" applyFont="1" applyBorder="1" applyAlignment="1" applyProtection="1">
      <alignment vertical="center"/>
    </xf>
    <xf numFmtId="0" fontId="7" fillId="0" borderId="0" xfId="0" applyFont="1" applyBorder="1" applyAlignment="1" applyProtection="1">
      <alignment vertical="center"/>
    </xf>
    <xf numFmtId="0" fontId="7" fillId="0" borderId="24" xfId="0" applyFont="1" applyBorder="1" applyAlignment="1" applyProtection="1">
      <alignment horizontal="left" vertical="center"/>
    </xf>
    <xf numFmtId="0" fontId="7" fillId="0" borderId="24" xfId="0" applyFont="1" applyBorder="1" applyAlignment="1" applyProtection="1">
      <alignment vertical="center"/>
    </xf>
    <xf numFmtId="0" fontId="7" fillId="0" borderId="24" xfId="0" applyFont="1" applyBorder="1" applyAlignment="1" applyProtection="1">
      <alignment vertical="center"/>
      <protection locked="0"/>
    </xf>
    <xf numFmtId="4" fontId="7" fillId="0" borderId="24" xfId="0" applyNumberFormat="1" applyFont="1" applyBorder="1" applyAlignment="1" applyProtection="1">
      <alignment vertical="center"/>
    </xf>
    <xf numFmtId="0" fontId="7" fillId="0" borderId="6" xfId="0" applyFont="1" applyBorder="1" applyAlignment="1" applyProtection="1">
      <alignment vertical="center"/>
    </xf>
    <xf numFmtId="0" fontId="0" fillId="0" borderId="0" xfId="0" applyFont="1" applyAlignment="1" applyProtection="1">
      <alignment vertical="center"/>
      <protection locked="0"/>
    </xf>
    <xf numFmtId="0" fontId="19" fillId="0" borderId="0" xfId="0" applyFont="1" applyAlignment="1" applyProtection="1">
      <alignment horizontal="left" vertical="center" wrapText="1"/>
    </xf>
    <xf numFmtId="0" fontId="0" fillId="0" borderId="0" xfId="0" applyProtection="1"/>
    <xf numFmtId="0" fontId="0" fillId="0" borderId="5" xfId="0" applyBorder="1"/>
    <xf numFmtId="0" fontId="2" fillId="0" borderId="0" xfId="0" applyFont="1" applyAlignment="1" applyProtection="1">
      <alignment horizontal="left" vertical="center"/>
    </xf>
    <xf numFmtId="0" fontId="19" fillId="0" borderId="0" xfId="0" applyFont="1" applyAlignment="1" applyProtection="1">
      <alignment horizontal="left" vertical="center"/>
      <protection locked="0"/>
    </xf>
    <xf numFmtId="0" fontId="0" fillId="0" borderId="5" xfId="0" applyFont="1" applyBorder="1" applyAlignment="1" applyProtection="1">
      <alignment horizontal="center" vertical="center" wrapText="1"/>
    </xf>
    <xf numFmtId="0" fontId="2" fillId="5" borderId="20" xfId="0" applyFont="1" applyFill="1" applyBorder="1" applyAlignment="1" applyProtection="1">
      <alignment horizontal="center" vertical="center" wrapText="1"/>
    </xf>
    <xf numFmtId="0" fontId="2" fillId="5" borderId="21" xfId="0" applyFont="1" applyFill="1" applyBorder="1" applyAlignment="1" applyProtection="1">
      <alignment horizontal="center" vertical="center" wrapText="1"/>
    </xf>
    <xf numFmtId="0" fontId="2" fillId="5" borderId="21" xfId="0" applyFont="1" applyFill="1" applyBorder="1" applyAlignment="1" applyProtection="1">
      <alignment horizontal="center" vertical="center" wrapText="1"/>
      <protection locked="0"/>
    </xf>
    <xf numFmtId="0" fontId="2" fillId="5" borderId="22" xfId="0" applyFont="1" applyFill="1" applyBorder="1" applyAlignment="1" applyProtection="1">
      <alignment horizontal="center" vertical="center" wrapText="1"/>
    </xf>
    <xf numFmtId="0" fontId="0" fillId="0" borderId="5" xfId="0" applyFont="1" applyBorder="1" applyAlignment="1">
      <alignment horizontal="center" vertical="center" wrapText="1"/>
    </xf>
    <xf numFmtId="4" fontId="24" fillId="0" borderId="0" xfId="0" applyNumberFormat="1" applyFont="1" applyAlignment="1" applyProtection="1"/>
    <xf numFmtId="166" fontId="36" fillId="0" borderId="16" xfId="0" applyNumberFormat="1" applyFont="1" applyBorder="1" applyAlignment="1" applyProtection="1"/>
    <xf numFmtId="166" fontId="36" fillId="0" borderId="17" xfId="0" applyNumberFormat="1" applyFont="1" applyBorder="1" applyAlignment="1" applyProtection="1"/>
    <xf numFmtId="4" fontId="37" fillId="0" borderId="0" xfId="0" applyNumberFormat="1" applyFont="1" applyAlignment="1">
      <alignment vertical="center"/>
    </xf>
    <xf numFmtId="0" fontId="0" fillId="0" borderId="28" xfId="0" applyFont="1" applyBorder="1" applyAlignment="1" applyProtection="1">
      <alignment horizontal="center" vertical="center"/>
    </xf>
    <xf numFmtId="49" fontId="0" fillId="0" borderId="28" xfId="0" applyNumberFormat="1" applyFont="1" applyBorder="1" applyAlignment="1" applyProtection="1">
      <alignment horizontal="left" vertical="center" wrapText="1"/>
    </xf>
    <xf numFmtId="0" fontId="0" fillId="0" borderId="28" xfId="0" applyFont="1" applyBorder="1" applyAlignment="1" applyProtection="1">
      <alignment horizontal="left" vertical="center" wrapText="1"/>
    </xf>
    <xf numFmtId="0" fontId="0" fillId="0" borderId="28" xfId="0" applyFont="1" applyBorder="1" applyAlignment="1" applyProtection="1">
      <alignment horizontal="center" vertical="center" wrapText="1"/>
    </xf>
    <xf numFmtId="167" fontId="0" fillId="0" borderId="28" xfId="0" applyNumberFormat="1" applyFont="1" applyBorder="1" applyAlignment="1" applyProtection="1">
      <alignment vertical="center"/>
    </xf>
    <xf numFmtId="4" fontId="0" fillId="3" borderId="28" xfId="0" applyNumberFormat="1" applyFont="1" applyFill="1" applyBorder="1" applyAlignment="1" applyProtection="1">
      <alignment vertical="center"/>
      <protection locked="0"/>
    </xf>
    <xf numFmtId="4" fontId="0" fillId="0" borderId="28" xfId="0" applyNumberFormat="1" applyFont="1" applyBorder="1" applyAlignment="1" applyProtection="1">
      <alignment vertical="center"/>
    </xf>
    <xf numFmtId="0" fontId="1" fillId="3" borderId="28" xfId="0" applyFont="1" applyFill="1" applyBorder="1" applyAlignment="1" applyProtection="1">
      <alignment horizontal="left" vertical="center"/>
      <protection locked="0"/>
    </xf>
    <xf numFmtId="0" fontId="1" fillId="0" borderId="0" xfId="0" applyFont="1" applyBorder="1" applyAlignment="1" applyProtection="1">
      <alignment horizontal="center" vertical="center"/>
    </xf>
    <xf numFmtId="166" fontId="1" fillId="0" borderId="0" xfId="0" applyNumberFormat="1" applyFont="1" applyBorder="1" applyAlignment="1" applyProtection="1">
      <alignment vertical="center"/>
    </xf>
    <xf numFmtId="166" fontId="1" fillId="0" borderId="19" xfId="0" applyNumberFormat="1" applyFont="1" applyBorder="1" applyAlignment="1" applyProtection="1">
      <alignment vertical="center"/>
    </xf>
    <xf numFmtId="4" fontId="0" fillId="0" borderId="0" xfId="0" applyNumberFormat="1" applyFont="1" applyAlignment="1">
      <alignment vertical="center"/>
    </xf>
    <xf numFmtId="0" fontId="8" fillId="0" borderId="5" xfId="0" applyFont="1" applyBorder="1" applyAlignment="1" applyProtection="1">
      <alignment vertical="center"/>
    </xf>
    <xf numFmtId="0" fontId="8" fillId="0" borderId="0" xfId="0" applyFont="1" applyAlignment="1" applyProtection="1">
      <alignment vertical="center"/>
    </xf>
    <xf numFmtId="0" fontId="38" fillId="0" borderId="0" xfId="0" applyFont="1" applyAlignment="1" applyProtection="1">
      <alignment horizontal="left" vertical="center"/>
    </xf>
    <xf numFmtId="0" fontId="8" fillId="0" borderId="0" xfId="0" applyFont="1" applyAlignment="1" applyProtection="1">
      <alignment horizontal="left" vertical="center"/>
    </xf>
    <xf numFmtId="0" fontId="8" fillId="0" borderId="0" xfId="0" applyFont="1" applyAlignment="1" applyProtection="1">
      <alignment horizontal="left" vertical="center" wrapText="1"/>
    </xf>
    <xf numFmtId="0" fontId="8" fillId="0" borderId="0" xfId="0" applyFont="1" applyAlignment="1" applyProtection="1">
      <alignment vertical="center"/>
      <protection locked="0"/>
    </xf>
    <xf numFmtId="0" fontId="8" fillId="0" borderId="5" xfId="0" applyFont="1" applyBorder="1" applyAlignment="1">
      <alignment vertical="center"/>
    </xf>
    <xf numFmtId="0" fontId="8" fillId="0" borderId="18" xfId="0" applyFont="1" applyBorder="1" applyAlignment="1" applyProtection="1">
      <alignment vertical="center"/>
    </xf>
    <xf numFmtId="0" fontId="8" fillId="0" borderId="0" xfId="0" applyFont="1" applyBorder="1" applyAlignment="1" applyProtection="1">
      <alignment vertical="center"/>
    </xf>
    <xf numFmtId="0" fontId="8" fillId="0" borderId="19" xfId="0" applyFont="1" applyBorder="1" applyAlignment="1" applyProtection="1">
      <alignment vertical="center"/>
    </xf>
    <xf numFmtId="0" fontId="8" fillId="0" borderId="0" xfId="0" applyFont="1" applyAlignment="1">
      <alignment horizontal="left" vertical="center"/>
    </xf>
    <xf numFmtId="0" fontId="9" fillId="0" borderId="5"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5" xfId="0" applyFont="1" applyBorder="1" applyAlignment="1">
      <alignment vertical="center"/>
    </xf>
    <xf numFmtId="0" fontId="9" fillId="0" borderId="18" xfId="0" applyFont="1" applyBorder="1" applyAlignment="1" applyProtection="1">
      <alignment vertical="center"/>
    </xf>
    <xf numFmtId="0" fontId="9" fillId="0" borderId="0" xfId="0" applyFont="1" applyBorder="1" applyAlignment="1" applyProtection="1">
      <alignment vertical="center"/>
    </xf>
    <xf numFmtId="0" fontId="9" fillId="0" borderId="19" xfId="0" applyFont="1" applyBorder="1" applyAlignment="1" applyProtection="1">
      <alignment vertical="center"/>
    </xf>
    <xf numFmtId="0" fontId="9" fillId="0" borderId="0" xfId="0" applyFont="1" applyAlignment="1">
      <alignment horizontal="left" vertical="center"/>
    </xf>
    <xf numFmtId="0" fontId="10" fillId="0" borderId="5"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5" xfId="0" applyFont="1" applyBorder="1" applyAlignment="1">
      <alignment vertical="center"/>
    </xf>
    <xf numFmtId="0" fontId="10" fillId="0" borderId="18" xfId="0" applyFont="1" applyBorder="1" applyAlignment="1" applyProtection="1">
      <alignment vertical="center"/>
    </xf>
    <xf numFmtId="0" fontId="10" fillId="0" borderId="0" xfId="0" applyFont="1" applyBorder="1" applyAlignment="1" applyProtection="1">
      <alignment vertical="center"/>
    </xf>
    <xf numFmtId="0" fontId="10" fillId="0" borderId="19" xfId="0" applyFont="1" applyBorder="1" applyAlignment="1" applyProtection="1">
      <alignment vertical="center"/>
    </xf>
    <xf numFmtId="0" fontId="10" fillId="0" borderId="0" xfId="0" applyFont="1" applyAlignment="1">
      <alignment horizontal="left" vertical="center"/>
    </xf>
    <xf numFmtId="0" fontId="39" fillId="0" borderId="28" xfId="0" applyFont="1" applyBorder="1" applyAlignment="1" applyProtection="1">
      <alignment horizontal="center" vertical="center"/>
    </xf>
    <xf numFmtId="49" fontId="39" fillId="0" borderId="28" xfId="0" applyNumberFormat="1" applyFont="1" applyBorder="1" applyAlignment="1" applyProtection="1">
      <alignment horizontal="left" vertical="center" wrapText="1"/>
    </xf>
    <xf numFmtId="0" fontId="39" fillId="0" borderId="28" xfId="0" applyFont="1" applyBorder="1" applyAlignment="1" applyProtection="1">
      <alignment horizontal="left" vertical="center" wrapText="1"/>
    </xf>
    <xf numFmtId="0" fontId="39" fillId="0" borderId="28" xfId="0" applyFont="1" applyBorder="1" applyAlignment="1" applyProtection="1">
      <alignment horizontal="center" vertical="center" wrapText="1"/>
    </xf>
    <xf numFmtId="167" fontId="39" fillId="0" borderId="28" xfId="0" applyNumberFormat="1" applyFont="1" applyBorder="1" applyAlignment="1" applyProtection="1">
      <alignment vertical="center"/>
    </xf>
    <xf numFmtId="4" fontId="39" fillId="3" borderId="28" xfId="0" applyNumberFormat="1" applyFont="1" applyFill="1" applyBorder="1" applyAlignment="1" applyProtection="1">
      <alignment vertical="center"/>
      <protection locked="0"/>
    </xf>
    <xf numFmtId="4" fontId="39" fillId="0" borderId="28" xfId="0" applyNumberFormat="1" applyFont="1" applyBorder="1" applyAlignment="1" applyProtection="1">
      <alignment vertical="center"/>
    </xf>
    <xf numFmtId="0" fontId="39" fillId="0" borderId="5" xfId="0" applyFont="1" applyBorder="1" applyAlignment="1">
      <alignment vertical="center"/>
    </xf>
    <xf numFmtId="0" fontId="39" fillId="3" borderId="28" xfId="0" applyFont="1" applyFill="1" applyBorder="1" applyAlignment="1" applyProtection="1">
      <alignment horizontal="left" vertical="center"/>
      <protection locked="0"/>
    </xf>
    <xf numFmtId="0" fontId="39" fillId="0" borderId="0" xfId="0" applyFont="1" applyBorder="1" applyAlignment="1" applyProtection="1">
      <alignment horizontal="center" vertical="center"/>
    </xf>
    <xf numFmtId="0" fontId="40" fillId="0" borderId="0" xfId="0" applyFont="1" applyAlignment="1" applyProtection="1">
      <alignment vertical="center" wrapText="1"/>
    </xf>
    <xf numFmtId="0" fontId="0" fillId="0" borderId="18" xfId="0" applyFont="1" applyBorder="1" applyAlignment="1" applyProtection="1">
      <alignment vertical="center"/>
    </xf>
    <xf numFmtId="0" fontId="11" fillId="0" borderId="5" xfId="0" applyFont="1" applyBorder="1" applyAlignment="1" applyProtection="1"/>
    <xf numFmtId="0" fontId="11" fillId="0" borderId="0" xfId="0" applyFont="1" applyAlignment="1" applyProtection="1"/>
    <xf numFmtId="0" fontId="11" fillId="0" borderId="0" xfId="0" applyFont="1" applyAlignment="1" applyProtection="1">
      <alignment horizontal="left"/>
    </xf>
    <xf numFmtId="0" fontId="6" fillId="0" borderId="0" xfId="0" applyFont="1" applyAlignment="1" applyProtection="1">
      <alignment horizontal="left"/>
    </xf>
    <xf numFmtId="0" fontId="11" fillId="0" borderId="0" xfId="0" applyFont="1" applyAlignment="1" applyProtection="1">
      <protection locked="0"/>
    </xf>
    <xf numFmtId="4" fontId="6" fillId="0" borderId="0" xfId="0" applyNumberFormat="1" applyFont="1" applyAlignment="1" applyProtection="1"/>
    <xf numFmtId="0" fontId="11" fillId="0" borderId="5" xfId="0" applyFont="1" applyBorder="1" applyAlignment="1"/>
    <xf numFmtId="0" fontId="11" fillId="0" borderId="18" xfId="0" applyFont="1" applyBorder="1" applyAlignment="1" applyProtection="1"/>
    <xf numFmtId="0" fontId="11" fillId="0" borderId="0" xfId="0" applyFont="1" applyBorder="1" applyAlignment="1" applyProtection="1"/>
    <xf numFmtId="166" fontId="11" fillId="0" borderId="0" xfId="0" applyNumberFormat="1" applyFont="1" applyBorder="1" applyAlignment="1" applyProtection="1"/>
    <xf numFmtId="166" fontId="11" fillId="0" borderId="19" xfId="0" applyNumberFormat="1" applyFont="1" applyBorder="1" applyAlignment="1" applyProtection="1"/>
    <xf numFmtId="0" fontId="11" fillId="0" borderId="0" xfId="0" applyFont="1" applyAlignment="1">
      <alignment horizontal="left"/>
    </xf>
    <xf numFmtId="0" fontId="11" fillId="0" borderId="0" xfId="0" applyFont="1" applyAlignment="1">
      <alignment horizontal="center"/>
    </xf>
    <xf numFmtId="4" fontId="11"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9" fillId="0" borderId="23" xfId="0" applyFont="1" applyBorder="1" applyAlignment="1" applyProtection="1">
      <alignment vertical="center"/>
    </xf>
    <xf numFmtId="0" fontId="9" fillId="0" borderId="24" xfId="0" applyFont="1" applyBorder="1" applyAlignment="1" applyProtection="1">
      <alignment vertical="center"/>
    </xf>
    <xf numFmtId="0" fontId="9" fillId="0" borderId="25" xfId="0" applyFont="1" applyBorder="1" applyAlignment="1" applyProtection="1">
      <alignment vertical="center"/>
    </xf>
    <xf numFmtId="0" fontId="1" fillId="0" borderId="24" xfId="0" applyFont="1" applyBorder="1" applyAlignment="1" applyProtection="1">
      <alignment horizontal="center" vertical="center"/>
    </xf>
    <xf numFmtId="0" fontId="0" fillId="0" borderId="24" xfId="0" applyFont="1" applyBorder="1" applyAlignment="1" applyProtection="1">
      <alignment vertical="center"/>
    </xf>
    <xf numFmtId="166" fontId="1" fillId="0" borderId="24" xfId="0" applyNumberFormat="1" applyFont="1" applyBorder="1" applyAlignment="1" applyProtection="1">
      <alignment vertical="center"/>
    </xf>
    <xf numFmtId="166" fontId="1" fillId="0" borderId="25" xfId="0" applyNumberFormat="1" applyFont="1" applyBorder="1" applyAlignment="1" applyProtection="1">
      <alignment vertical="center"/>
    </xf>
    <xf numFmtId="167" fontId="0" fillId="3" borderId="28" xfId="0" applyNumberFormat="1" applyFont="1" applyFill="1" applyBorder="1" applyAlignment="1" applyProtection="1">
      <alignment vertical="center"/>
      <protection locked="0"/>
    </xf>
    <xf numFmtId="0" fontId="0" fillId="0" borderId="23" xfId="0" applyFont="1" applyBorder="1" applyAlignment="1" applyProtection="1">
      <alignment vertical="center"/>
    </xf>
    <xf numFmtId="0" fontId="0" fillId="0" borderId="25" xfId="0" applyFont="1" applyBorder="1" applyAlignment="1" applyProtection="1">
      <alignment vertical="center"/>
    </xf>
    <xf numFmtId="0" fontId="0" fillId="0" borderId="0" xfId="0" applyAlignment="1">
      <alignment vertical="top"/>
      <protection locked="0"/>
    </xf>
    <xf numFmtId="0" fontId="41" fillId="0" borderId="29" xfId="0" applyFont="1" applyBorder="1" applyAlignment="1">
      <alignment vertical="center" wrapText="1"/>
      <protection locked="0"/>
    </xf>
    <xf numFmtId="0" fontId="41" fillId="0" borderId="30" xfId="0" applyFont="1" applyBorder="1" applyAlignment="1">
      <alignment vertical="center" wrapText="1"/>
      <protection locked="0"/>
    </xf>
    <xf numFmtId="0" fontId="41" fillId="0" borderId="31" xfId="0" applyFont="1" applyBorder="1" applyAlignment="1">
      <alignment vertical="center" wrapText="1"/>
      <protection locked="0"/>
    </xf>
    <xf numFmtId="0" fontId="41" fillId="0" borderId="32" xfId="0" applyFont="1" applyBorder="1" applyAlignment="1">
      <alignment horizontal="center" vertical="center" wrapText="1"/>
      <protection locked="0"/>
    </xf>
    <xf numFmtId="0" fontId="42" fillId="0" borderId="1" xfId="0" applyFont="1" applyBorder="1" applyAlignment="1">
      <alignment horizontal="center" vertical="center" wrapText="1"/>
      <protection locked="0"/>
    </xf>
    <xf numFmtId="0" fontId="41" fillId="0" borderId="33" xfId="0" applyFont="1" applyBorder="1" applyAlignment="1">
      <alignment horizontal="center" vertical="center" wrapText="1"/>
      <protection locked="0"/>
    </xf>
    <xf numFmtId="0" fontId="41" fillId="0" borderId="32" xfId="0" applyFont="1" applyBorder="1" applyAlignment="1">
      <alignment vertical="center" wrapText="1"/>
      <protection locked="0"/>
    </xf>
    <xf numFmtId="0" fontId="43" fillId="0" borderId="34" xfId="0" applyFont="1" applyBorder="1" applyAlignment="1">
      <alignment horizontal="left" wrapText="1"/>
      <protection locked="0"/>
    </xf>
    <xf numFmtId="0" fontId="41" fillId="0" borderId="33" xfId="0" applyFont="1" applyBorder="1" applyAlignment="1">
      <alignment vertical="center" wrapText="1"/>
      <protection locked="0"/>
    </xf>
    <xf numFmtId="0" fontId="43" fillId="0" borderId="1" xfId="0" applyFont="1" applyBorder="1" applyAlignment="1">
      <alignment horizontal="left" vertical="center" wrapText="1"/>
      <protection locked="0"/>
    </xf>
    <xf numFmtId="0" fontId="44" fillId="0" borderId="1" xfId="0" applyFont="1" applyBorder="1" applyAlignment="1">
      <alignment horizontal="left" vertical="center" wrapText="1"/>
      <protection locked="0"/>
    </xf>
    <xf numFmtId="0" fontId="44" fillId="0" borderId="32" xfId="0" applyFont="1" applyBorder="1" applyAlignment="1">
      <alignment vertical="center" wrapText="1"/>
      <protection locked="0"/>
    </xf>
    <xf numFmtId="0" fontId="44" fillId="0" borderId="1" xfId="0" applyFont="1" applyBorder="1" applyAlignment="1">
      <alignment vertical="center" wrapText="1"/>
      <protection locked="0"/>
    </xf>
    <xf numFmtId="0" fontId="44" fillId="0" borderId="1" xfId="0" applyFont="1" applyBorder="1" applyAlignment="1">
      <alignment vertical="center"/>
      <protection locked="0"/>
    </xf>
    <xf numFmtId="0" fontId="44" fillId="0" borderId="1" xfId="0" applyFont="1" applyBorder="1" applyAlignment="1">
      <alignment horizontal="left" vertical="center"/>
      <protection locked="0"/>
    </xf>
    <xf numFmtId="49" fontId="44" fillId="0" borderId="1" xfId="0" applyNumberFormat="1" applyFont="1" applyBorder="1" applyAlignment="1">
      <alignment horizontal="left" vertical="center" wrapText="1"/>
      <protection locked="0"/>
    </xf>
    <xf numFmtId="49" fontId="44" fillId="0" borderId="1" xfId="0" applyNumberFormat="1" applyFont="1" applyBorder="1" applyAlignment="1">
      <alignment vertical="center" wrapText="1"/>
      <protection locked="0"/>
    </xf>
    <xf numFmtId="0" fontId="41" fillId="0" borderId="35" xfId="0" applyFont="1" applyBorder="1" applyAlignment="1">
      <alignment vertical="center" wrapText="1"/>
      <protection locked="0"/>
    </xf>
    <xf numFmtId="0" fontId="45" fillId="0" borderId="34" xfId="0" applyFont="1" applyBorder="1" applyAlignment="1">
      <alignment vertical="center" wrapText="1"/>
      <protection locked="0"/>
    </xf>
    <xf numFmtId="0" fontId="41" fillId="0" borderId="36" xfId="0" applyFont="1" applyBorder="1" applyAlignment="1">
      <alignment vertical="center" wrapText="1"/>
      <protection locked="0"/>
    </xf>
    <xf numFmtId="0" fontId="41" fillId="0" borderId="1" xfId="0" applyFont="1" applyBorder="1" applyAlignment="1">
      <alignment vertical="top"/>
      <protection locked="0"/>
    </xf>
    <xf numFmtId="0" fontId="41" fillId="0" borderId="0" xfId="0" applyFont="1" applyAlignment="1">
      <alignment vertical="top"/>
      <protection locked="0"/>
    </xf>
    <xf numFmtId="0" fontId="41" fillId="0" borderId="29" xfId="0" applyFont="1" applyBorder="1" applyAlignment="1">
      <alignment horizontal="left" vertical="center"/>
      <protection locked="0"/>
    </xf>
    <xf numFmtId="0" fontId="41" fillId="0" borderId="30" xfId="0" applyFont="1" applyBorder="1" applyAlignment="1">
      <alignment horizontal="left" vertical="center"/>
      <protection locked="0"/>
    </xf>
    <xf numFmtId="0" fontId="41" fillId="0" borderId="31" xfId="0" applyFont="1" applyBorder="1" applyAlignment="1">
      <alignment horizontal="left" vertical="center"/>
      <protection locked="0"/>
    </xf>
    <xf numFmtId="0" fontId="41" fillId="0" borderId="32" xfId="0" applyFont="1" applyBorder="1" applyAlignment="1">
      <alignment horizontal="left" vertical="center"/>
      <protection locked="0"/>
    </xf>
    <xf numFmtId="0" fontId="42" fillId="0" borderId="1" xfId="0" applyFont="1" applyBorder="1" applyAlignment="1">
      <alignment horizontal="center" vertical="center"/>
      <protection locked="0"/>
    </xf>
    <xf numFmtId="0" fontId="41" fillId="0" borderId="33" xfId="0" applyFont="1" applyBorder="1" applyAlignment="1">
      <alignment horizontal="left" vertical="center"/>
      <protection locked="0"/>
    </xf>
    <xf numFmtId="0" fontId="43" fillId="0" borderId="1" xfId="0" applyFont="1" applyBorder="1" applyAlignment="1">
      <alignment horizontal="left" vertical="center"/>
      <protection locked="0"/>
    </xf>
    <xf numFmtId="0" fontId="46" fillId="0" borderId="0" xfId="0" applyFont="1" applyAlignment="1">
      <alignment horizontal="left" vertical="center"/>
      <protection locked="0"/>
    </xf>
    <xf numFmtId="0" fontId="43" fillId="0" borderId="34" xfId="0" applyFont="1" applyBorder="1" applyAlignment="1">
      <alignment horizontal="left" vertical="center"/>
      <protection locked="0"/>
    </xf>
    <xf numFmtId="0" fontId="43" fillId="0" borderId="34" xfId="0" applyFont="1" applyBorder="1" applyAlignment="1">
      <alignment horizontal="center" vertical="center"/>
      <protection locked="0"/>
    </xf>
    <xf numFmtId="0" fontId="46" fillId="0" borderId="34" xfId="0" applyFont="1" applyBorder="1" applyAlignment="1">
      <alignment horizontal="left" vertical="center"/>
      <protection locked="0"/>
    </xf>
    <xf numFmtId="0" fontId="47" fillId="0" borderId="1" xfId="0" applyFont="1" applyBorder="1" applyAlignment="1">
      <alignment horizontal="left" vertical="center"/>
      <protection locked="0"/>
    </xf>
    <xf numFmtId="0" fontId="44" fillId="0" borderId="0" xfId="0" applyFont="1" applyAlignment="1">
      <alignment horizontal="left" vertical="center"/>
      <protection locked="0"/>
    </xf>
    <xf numFmtId="0" fontId="44" fillId="0" borderId="1" xfId="0" applyFont="1" applyBorder="1" applyAlignment="1">
      <alignment horizontal="center" vertical="center"/>
      <protection locked="0"/>
    </xf>
    <xf numFmtId="0" fontId="44" fillId="0" borderId="32" xfId="0" applyFont="1" applyBorder="1" applyAlignment="1">
      <alignment horizontal="left" vertical="center"/>
      <protection locked="0"/>
    </xf>
    <xf numFmtId="0" fontId="44" fillId="0" borderId="1" xfId="0" applyFont="1" applyFill="1" applyBorder="1" applyAlignment="1">
      <alignment horizontal="left" vertical="center"/>
      <protection locked="0"/>
    </xf>
    <xf numFmtId="0" fontId="44" fillId="0" borderId="1" xfId="0" applyFont="1" applyFill="1" applyBorder="1" applyAlignment="1">
      <alignment horizontal="center" vertical="center"/>
      <protection locked="0"/>
    </xf>
    <xf numFmtId="0" fontId="41" fillId="0" borderId="35" xfId="0" applyFont="1" applyBorder="1" applyAlignment="1">
      <alignment horizontal="left" vertical="center"/>
      <protection locked="0"/>
    </xf>
    <xf numFmtId="0" fontId="45" fillId="0" borderId="34" xfId="0" applyFont="1" applyBorder="1" applyAlignment="1">
      <alignment horizontal="left" vertical="center"/>
      <protection locked="0"/>
    </xf>
    <xf numFmtId="0" fontId="41" fillId="0" borderId="36" xfId="0" applyFont="1" applyBorder="1" applyAlignment="1">
      <alignment horizontal="left" vertical="center"/>
      <protection locked="0"/>
    </xf>
    <xf numFmtId="0" fontId="41" fillId="0" borderId="1" xfId="0" applyFont="1" applyBorder="1" applyAlignment="1">
      <alignment horizontal="left" vertical="center"/>
      <protection locked="0"/>
    </xf>
    <xf numFmtId="0" fontId="45" fillId="0" borderId="1" xfId="0" applyFont="1" applyBorder="1" applyAlignment="1">
      <alignment horizontal="left" vertical="center"/>
      <protection locked="0"/>
    </xf>
    <xf numFmtId="0" fontId="46" fillId="0" borderId="1" xfId="0" applyFont="1" applyBorder="1" applyAlignment="1">
      <alignment horizontal="left" vertical="center"/>
      <protection locked="0"/>
    </xf>
    <xf numFmtId="0" fontId="44" fillId="0" borderId="34" xfId="0" applyFont="1" applyBorder="1" applyAlignment="1">
      <alignment horizontal="left" vertical="center"/>
      <protection locked="0"/>
    </xf>
    <xf numFmtId="0" fontId="41" fillId="0" borderId="1" xfId="0" applyFont="1" applyBorder="1" applyAlignment="1">
      <alignment horizontal="left" vertical="center" wrapText="1"/>
      <protection locked="0"/>
    </xf>
    <xf numFmtId="0" fontId="44" fillId="0" borderId="1" xfId="0" applyFont="1" applyBorder="1" applyAlignment="1">
      <alignment horizontal="center" vertical="center" wrapText="1"/>
      <protection locked="0"/>
    </xf>
    <xf numFmtId="0" fontId="41" fillId="0" borderId="29" xfId="0" applyFont="1" applyBorder="1" applyAlignment="1">
      <alignment horizontal="left" vertical="center" wrapText="1"/>
      <protection locked="0"/>
    </xf>
    <xf numFmtId="0" fontId="41" fillId="0" borderId="30" xfId="0" applyFont="1" applyBorder="1" applyAlignment="1">
      <alignment horizontal="left" vertical="center" wrapText="1"/>
      <protection locked="0"/>
    </xf>
    <xf numFmtId="0" fontId="41" fillId="0" borderId="31" xfId="0" applyFont="1" applyBorder="1" applyAlignment="1">
      <alignment horizontal="left" vertical="center" wrapText="1"/>
      <protection locked="0"/>
    </xf>
    <xf numFmtId="0" fontId="41" fillId="0" borderId="32" xfId="0" applyFont="1" applyBorder="1" applyAlignment="1">
      <alignment horizontal="left" vertical="center" wrapText="1"/>
      <protection locked="0"/>
    </xf>
    <xf numFmtId="0" fontId="41" fillId="0" borderId="33" xfId="0" applyFont="1" applyBorder="1" applyAlignment="1">
      <alignment horizontal="left" vertical="center" wrapText="1"/>
      <protection locked="0"/>
    </xf>
    <xf numFmtId="0" fontId="46" fillId="0" borderId="32" xfId="0" applyFont="1" applyBorder="1" applyAlignment="1">
      <alignment horizontal="left" vertical="center" wrapText="1"/>
      <protection locked="0"/>
    </xf>
    <xf numFmtId="0" fontId="46" fillId="0" borderId="33" xfId="0" applyFont="1" applyBorder="1" applyAlignment="1">
      <alignment horizontal="left" vertical="center" wrapText="1"/>
      <protection locked="0"/>
    </xf>
    <xf numFmtId="0" fontId="44" fillId="0" borderId="32" xfId="0" applyFont="1" applyBorder="1" applyAlignment="1">
      <alignment horizontal="left" vertical="center" wrapText="1"/>
      <protection locked="0"/>
    </xf>
    <xf numFmtId="0" fontId="44" fillId="0" borderId="33" xfId="0" applyFont="1" applyBorder="1" applyAlignment="1">
      <alignment horizontal="left" vertical="center" wrapText="1"/>
      <protection locked="0"/>
    </xf>
    <xf numFmtId="0" fontId="44" fillId="0" borderId="33" xfId="0" applyFont="1" applyBorder="1" applyAlignment="1">
      <alignment horizontal="left" vertical="center"/>
      <protection locked="0"/>
    </xf>
    <xf numFmtId="0" fontId="44" fillId="0" borderId="35" xfId="0" applyFont="1" applyBorder="1" applyAlignment="1">
      <alignment horizontal="left" vertical="center" wrapText="1"/>
      <protection locked="0"/>
    </xf>
    <xf numFmtId="0" fontId="44" fillId="0" borderId="34" xfId="0" applyFont="1" applyBorder="1" applyAlignment="1">
      <alignment horizontal="left" vertical="center" wrapText="1"/>
      <protection locked="0"/>
    </xf>
    <xf numFmtId="0" fontId="44" fillId="0" borderId="36" xfId="0" applyFont="1" applyBorder="1" applyAlignment="1">
      <alignment horizontal="left" vertical="center" wrapText="1"/>
      <protection locked="0"/>
    </xf>
    <xf numFmtId="0" fontId="44" fillId="0" borderId="1" xfId="0" applyFont="1" applyBorder="1" applyAlignment="1">
      <alignment horizontal="left" vertical="top"/>
      <protection locked="0"/>
    </xf>
    <xf numFmtId="0" fontId="44" fillId="0" borderId="1" xfId="0" applyFont="1" applyBorder="1" applyAlignment="1">
      <alignment horizontal="center" vertical="top"/>
      <protection locked="0"/>
    </xf>
    <xf numFmtId="0" fontId="44" fillId="0" borderId="35" xfId="0" applyFont="1" applyBorder="1" applyAlignment="1">
      <alignment horizontal="left" vertical="center"/>
      <protection locked="0"/>
    </xf>
    <xf numFmtId="0" fontId="44" fillId="0" borderId="36" xfId="0" applyFont="1" applyBorder="1" applyAlignment="1">
      <alignment horizontal="left" vertical="center"/>
      <protection locked="0"/>
    </xf>
    <xf numFmtId="0" fontId="46" fillId="0" borderId="0" xfId="0" applyFont="1" applyAlignment="1">
      <alignment vertical="center"/>
      <protection locked="0"/>
    </xf>
    <xf numFmtId="0" fontId="43" fillId="0" borderId="1" xfId="0" applyFont="1" applyBorder="1" applyAlignment="1">
      <alignment vertical="center"/>
      <protection locked="0"/>
    </xf>
    <xf numFmtId="0" fontId="46" fillId="0" borderId="34" xfId="0" applyFont="1" applyBorder="1" applyAlignment="1">
      <alignment vertical="center"/>
      <protection locked="0"/>
    </xf>
    <xf numFmtId="0" fontId="43" fillId="0" borderId="34" xfId="0" applyFont="1" applyBorder="1" applyAlignment="1">
      <alignment vertical="center"/>
      <protection locked="0"/>
    </xf>
    <xf numFmtId="0" fontId="0" fillId="0" borderId="1" xfId="0" applyBorder="1" applyAlignment="1">
      <alignment vertical="top"/>
      <protection locked="0"/>
    </xf>
    <xf numFmtId="49" fontId="44" fillId="0" borderId="1" xfId="0" applyNumberFormat="1" applyFont="1" applyBorder="1" applyAlignment="1">
      <alignment horizontal="left" vertical="center"/>
      <protection locked="0"/>
    </xf>
    <xf numFmtId="0" fontId="0" fillId="0" borderId="34" xfId="0" applyBorder="1" applyAlignment="1">
      <alignment vertical="top"/>
      <protection locked="0"/>
    </xf>
    <xf numFmtId="0" fontId="43" fillId="0" borderId="34" xfId="0" applyFont="1" applyBorder="1" applyAlignment="1">
      <alignment horizontal="left"/>
      <protection locked="0"/>
    </xf>
    <xf numFmtId="0" fontId="46" fillId="0" borderId="34" xfId="0" applyFont="1" applyBorder="1" applyAlignment="1">
      <protection locked="0"/>
    </xf>
    <xf numFmtId="0" fontId="41" fillId="0" borderId="32" xfId="0" applyFont="1" applyBorder="1" applyAlignment="1">
      <alignment vertical="top"/>
      <protection locked="0"/>
    </xf>
    <xf numFmtId="0" fontId="41" fillId="0" borderId="33" xfId="0" applyFont="1" applyBorder="1" applyAlignment="1">
      <alignment vertical="top"/>
      <protection locked="0"/>
    </xf>
    <xf numFmtId="0" fontId="41" fillId="0" borderId="1" xfId="0" applyFont="1" applyBorder="1" applyAlignment="1">
      <alignment horizontal="center" vertical="center"/>
      <protection locked="0"/>
    </xf>
    <xf numFmtId="0" fontId="41" fillId="0" borderId="1" xfId="0" applyFont="1" applyBorder="1" applyAlignment="1">
      <alignment horizontal="left" vertical="top"/>
      <protection locked="0"/>
    </xf>
    <xf numFmtId="0" fontId="41" fillId="0" borderId="35" xfId="0" applyFont="1" applyBorder="1" applyAlignment="1">
      <alignment vertical="top"/>
      <protection locked="0"/>
    </xf>
    <xf numFmtId="0" fontId="41" fillId="0" borderId="34" xfId="0" applyFont="1" applyBorder="1" applyAlignment="1">
      <alignment vertical="top"/>
      <protection locked="0"/>
    </xf>
    <xf numFmtId="0" fontId="41" fillId="0" borderId="36" xfId="0" applyFont="1" applyBorder="1" applyAlignment="1">
      <alignment vertical="top"/>
      <protection locked="0"/>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styles" Target="styles.xml" /><Relationship Id="rId10" Type="http://schemas.openxmlformats.org/officeDocument/2006/relationships/theme" Target="theme/theme1.xml" /><Relationship Id="rId11" Type="http://schemas.openxmlformats.org/officeDocument/2006/relationships/calcChain" Target="calcChain.xml" /><Relationship Id="rId12"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6.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7.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71145" cy="271145"/>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7.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_rels/sheet5.xml.rels>&#65279;<?xml version="1.0" encoding="utf-8"?><Relationships xmlns="http://schemas.openxmlformats.org/package/2006/relationships"><Relationship Id="rId1" Type="http://schemas.openxmlformats.org/officeDocument/2006/relationships/drawing" Target="../drawings/drawing5.xml" /></Relationships>
</file>

<file path=xl/worksheets/_rels/sheet6.xml.rels>&#65279;<?xml version="1.0" encoding="utf-8"?><Relationships xmlns="http://schemas.openxmlformats.org/package/2006/relationships"><Relationship Id="rId1" Type="http://schemas.openxmlformats.org/officeDocument/2006/relationships/drawing" Target="../drawings/drawing6.xml" /></Relationships>
</file>

<file path=xl/worksheets/_rels/sheet7.xml.rels>&#65279;<?xml version="1.0" encoding="utf-8"?><Relationships xmlns="http://schemas.openxmlformats.org/package/2006/relationships"><Relationship Id="rId1" Type="http://schemas.openxmlformats.org/officeDocument/2006/relationships/drawing" Target="../drawings/drawing7.xml" /></Relationships>
</file>

<file path=xl/worksheets/_rels/sheet8.xml.rels>&#65279;<?xml version="1.0" encoding="utf-8"?><Relationships xmlns="http://schemas.openxmlformats.org/package/2006/relationships"><Relationship Id="rId1" Type="http://schemas.openxmlformats.org/officeDocument/2006/relationships/printerSettings" Target="../printerSettings/printerSettings1.bin"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pane activePane="bottomLeft" state="frozen" topLeftCell="A2" ySplit="1"/>
    </sheetView>
  </sheetViews>
  <cols>
    <col min="1" max="1" width="8.33" customWidth="1"/>
    <col min="2" max="2" width="1.67" customWidth="1"/>
    <col min="3" max="3" width="4.17" customWidth="1"/>
    <col min="4" max="4" width="2.67" customWidth="1"/>
    <col min="5" max="5" width="2.67" customWidth="1"/>
    <col min="6" max="6" width="2.67" customWidth="1"/>
    <col min="7" max="7" width="2.67" customWidth="1"/>
    <col min="8" max="8" width="2.67" customWidth="1"/>
    <col min="9" max="9" width="2.67" customWidth="1"/>
    <col min="10" max="10" width="2.67" customWidth="1"/>
    <col min="11" max="11" width="2.67" customWidth="1"/>
    <col min="12" max="12" width="2.67" customWidth="1"/>
    <col min="13" max="13" width="2.67" customWidth="1"/>
    <col min="14" max="14" width="2.67" customWidth="1"/>
    <col min="15" max="15" width="2.67" customWidth="1"/>
    <col min="16" max="16" width="2.67" customWidth="1"/>
    <col min="17" max="17" width="2.67" customWidth="1"/>
    <col min="18" max="18" width="2.67" customWidth="1"/>
    <col min="19" max="19" width="2.67" customWidth="1"/>
    <col min="20" max="20" width="2.67" customWidth="1"/>
    <col min="21" max="21" width="2.67" customWidth="1"/>
    <col min="22" max="22" width="2.67" customWidth="1"/>
    <col min="23" max="23" width="2.67" customWidth="1"/>
    <col min="24" max="24" width="2.67" customWidth="1"/>
    <col min="25" max="25" width="2.67" customWidth="1"/>
    <col min="26" max="26" width="2.67" customWidth="1"/>
    <col min="27" max="27" width="2.67" customWidth="1"/>
    <col min="28" max="28" width="2.67" customWidth="1"/>
    <col min="29" max="29" width="2.67" customWidth="1"/>
    <col min="30" max="30" width="2.67" customWidth="1"/>
    <col min="31" max="31" width="2.67" customWidth="1"/>
    <col min="32" max="32" width="2.67" customWidth="1"/>
    <col min="33" max="33" width="2.67" customWidth="1"/>
    <col min="34" max="34" width="3.33" customWidth="1"/>
    <col min="35" max="35" width="31.67" customWidth="1"/>
    <col min="36" max="36" width="2.5" customWidth="1"/>
    <col min="37" max="37" width="2.5" customWidth="1"/>
    <col min="38" max="38" width="8.33" customWidth="1"/>
    <col min="39" max="39" width="3.33" customWidth="1"/>
    <col min="40" max="40" width="13.33" customWidth="1"/>
    <col min="41" max="41" width="7.5" customWidth="1"/>
    <col min="42" max="42" width="4.17" customWidth="1"/>
    <col min="43" max="43" width="15.67" customWidth="1"/>
    <col min="44" max="44" width="13.67" customWidth="1"/>
    <col min="45" max="45" width="25.83" hidden="1" customWidth="1"/>
    <col min="46" max="46" width="25.83" hidden="1" customWidth="1"/>
    <col min="47" max="47" width="25.83" hidden="1" customWidth="1"/>
    <col min="48" max="48" width="21.67" hidden="1" customWidth="1"/>
    <col min="49" max="49" width="21.67" hidden="1" customWidth="1"/>
    <col min="50" max="50" width="21.67" hidden="1" customWidth="1"/>
    <col min="51" max="51" width="21.67" hidden="1" customWidth="1"/>
    <col min="52" max="52" width="21.67" hidden="1" customWidth="1"/>
    <col min="53" max="53" width="19.17" hidden="1" customWidth="1"/>
    <col min="54" max="54" width="25" hidden="1" customWidth="1"/>
    <col min="55" max="55" width="19.17" hidden="1" customWidth="1"/>
    <col min="56" max="56" width="19.17" hidden="1" customWidth="1"/>
    <col min="57" max="57" width="66.5" customWidth="1"/>
    <col min="71" max="71" width="9.33" hidden="1"/>
    <col min="72" max="72" width="9.33" hidden="1"/>
    <col min="73" max="73" width="9.33" hidden="1"/>
    <col min="74" max="74" width="9.33" hidden="1"/>
    <col min="75" max="75" width="9.33" hidden="1"/>
    <col min="76" max="76" width="9.33" hidden="1"/>
    <col min="77" max="77" width="9.33" hidden="1"/>
    <col min="78" max="78" width="9.33" hidden="1"/>
    <col min="79" max="79" width="9.33" hidden="1"/>
    <col min="80" max="80" width="9.33" hidden="1"/>
    <col min="81" max="81" width="9.33" hidden="1"/>
    <col min="82" max="82" width="9.33" hidden="1"/>
    <col min="83" max="83" width="9.33" hidden="1"/>
    <col min="84" max="84" width="9.33" hidden="1"/>
    <col min="85" max="85" width="9.33" hidden="1"/>
    <col min="86" max="86" width="9.33" hidden="1"/>
    <col min="87" max="87" width="9.33" hidden="1"/>
    <col min="88" max="88" width="9.33" hidden="1"/>
    <col min="89" max="89" width="9.33" hidden="1"/>
    <col min="90" max="90" width="9.33" hidden="1"/>
    <col min="91" max="91" width="9.33" hidden="1"/>
  </cols>
  <sheetData>
    <row r="1" ht="21.36" customHeight="1">
      <c r="A1" s="16" t="s">
        <v>0</v>
      </c>
      <c r="B1" s="17"/>
      <c r="C1" s="17"/>
      <c r="D1" s="18" t="s">
        <v>1</v>
      </c>
      <c r="E1" s="17"/>
      <c r="F1" s="17"/>
      <c r="G1" s="17"/>
      <c r="H1" s="17"/>
      <c r="I1" s="17"/>
      <c r="J1" s="17"/>
      <c r="K1" s="19" t="s">
        <v>2</v>
      </c>
      <c r="L1" s="19"/>
      <c r="M1" s="19"/>
      <c r="N1" s="19"/>
      <c r="O1" s="19"/>
      <c r="P1" s="19"/>
      <c r="Q1" s="19"/>
      <c r="R1" s="19"/>
      <c r="S1" s="19"/>
      <c r="T1" s="17"/>
      <c r="U1" s="17"/>
      <c r="V1" s="17"/>
      <c r="W1" s="19" t="s">
        <v>3</v>
      </c>
      <c r="X1" s="19"/>
      <c r="Y1" s="19"/>
      <c r="Z1" s="19"/>
      <c r="AA1" s="19"/>
      <c r="AB1" s="19"/>
      <c r="AC1" s="19"/>
      <c r="AD1" s="19"/>
      <c r="AE1" s="19"/>
      <c r="AF1" s="19"/>
      <c r="AG1" s="19"/>
      <c r="AH1" s="19"/>
      <c r="AI1" s="20"/>
      <c r="AJ1" s="21"/>
      <c r="AK1" s="21"/>
      <c r="AL1" s="21"/>
      <c r="AM1" s="21"/>
      <c r="AN1" s="21"/>
      <c r="AO1" s="21"/>
      <c r="AP1" s="21"/>
      <c r="AQ1" s="21"/>
      <c r="AR1" s="21"/>
      <c r="AS1" s="21"/>
      <c r="AT1" s="21"/>
      <c r="AU1" s="21"/>
      <c r="AV1" s="21"/>
      <c r="AW1" s="21"/>
      <c r="AX1" s="21"/>
      <c r="AY1" s="21"/>
      <c r="AZ1" s="21"/>
      <c r="BA1" s="22" t="s">
        <v>4</v>
      </c>
      <c r="BB1" s="22" t="s">
        <v>5</v>
      </c>
      <c r="BC1" s="21"/>
      <c r="BD1" s="21"/>
      <c r="BE1" s="21"/>
      <c r="BF1" s="21"/>
      <c r="BG1" s="21"/>
      <c r="BH1" s="21"/>
      <c r="BI1" s="21"/>
      <c r="BJ1" s="21"/>
      <c r="BK1" s="21"/>
      <c r="BL1" s="21"/>
      <c r="BM1" s="21"/>
      <c r="BN1" s="21"/>
      <c r="BO1" s="21"/>
      <c r="BP1" s="21"/>
      <c r="BQ1" s="21"/>
      <c r="BR1" s="21"/>
      <c r="BT1" s="23" t="s">
        <v>6</v>
      </c>
      <c r="BU1" s="23" t="s">
        <v>6</v>
      </c>
      <c r="BV1" s="23" t="s">
        <v>7</v>
      </c>
    </row>
    <row r="2" ht="36.96" customHeight="1">
      <c r="AR2"/>
      <c r="BS2" s="24" t="s">
        <v>8</v>
      </c>
      <c r="BT2" s="24" t="s">
        <v>9</v>
      </c>
    </row>
    <row r="3" ht="6.96" customHeight="1">
      <c r="B3" s="25"/>
      <c r="C3" s="26"/>
      <c r="D3" s="26"/>
      <c r="E3" s="26"/>
      <c r="F3" s="26"/>
      <c r="G3" s="26"/>
      <c r="H3" s="26"/>
      <c r="I3" s="26"/>
      <c r="J3" s="26"/>
      <c r="K3" s="26"/>
      <c r="L3" s="26"/>
      <c r="M3" s="26"/>
      <c r="N3" s="26"/>
      <c r="O3" s="26"/>
      <c r="P3" s="26"/>
      <c r="Q3" s="26"/>
      <c r="R3" s="26"/>
      <c r="S3" s="26"/>
      <c r="T3" s="26"/>
      <c r="U3" s="26"/>
      <c r="V3" s="26"/>
      <c r="W3" s="26"/>
      <c r="X3" s="26"/>
      <c r="Y3" s="26"/>
      <c r="Z3" s="26"/>
      <c r="AA3" s="26"/>
      <c r="AB3" s="26"/>
      <c r="AC3" s="26"/>
      <c r="AD3" s="26"/>
      <c r="AE3" s="26"/>
      <c r="AF3" s="26"/>
      <c r="AG3" s="26"/>
      <c r="AH3" s="26"/>
      <c r="AI3" s="26"/>
      <c r="AJ3" s="26"/>
      <c r="AK3" s="26"/>
      <c r="AL3" s="26"/>
      <c r="AM3" s="26"/>
      <c r="AN3" s="26"/>
      <c r="AO3" s="26"/>
      <c r="AP3" s="26"/>
      <c r="AQ3" s="27"/>
      <c r="BS3" s="24" t="s">
        <v>8</v>
      </c>
      <c r="BT3" s="24" t="s">
        <v>10</v>
      </c>
    </row>
    <row r="4" ht="36.96" customHeight="1">
      <c r="B4" s="28"/>
      <c r="C4" s="29"/>
      <c r="D4" s="30" t="s">
        <v>11</v>
      </c>
      <c r="E4" s="29"/>
      <c r="F4" s="29"/>
      <c r="G4" s="29"/>
      <c r="H4" s="29"/>
      <c r="I4" s="29"/>
      <c r="J4" s="29"/>
      <c r="K4" s="29"/>
      <c r="L4" s="29"/>
      <c r="M4" s="29"/>
      <c r="N4" s="29"/>
      <c r="O4" s="29"/>
      <c r="P4" s="29"/>
      <c r="Q4" s="29"/>
      <c r="R4" s="29"/>
      <c r="S4" s="29"/>
      <c r="T4" s="29"/>
      <c r="U4" s="29"/>
      <c r="V4" s="29"/>
      <c r="W4" s="29"/>
      <c r="X4" s="29"/>
      <c r="Y4" s="29"/>
      <c r="Z4" s="29"/>
      <c r="AA4" s="29"/>
      <c r="AB4" s="29"/>
      <c r="AC4" s="29"/>
      <c r="AD4" s="29"/>
      <c r="AE4" s="29"/>
      <c r="AF4" s="29"/>
      <c r="AG4" s="29"/>
      <c r="AH4" s="29"/>
      <c r="AI4" s="29"/>
      <c r="AJ4" s="29"/>
      <c r="AK4" s="29"/>
      <c r="AL4" s="29"/>
      <c r="AM4" s="29"/>
      <c r="AN4" s="29"/>
      <c r="AO4" s="29"/>
      <c r="AP4" s="29"/>
      <c r="AQ4" s="31"/>
      <c r="AS4" s="32" t="s">
        <v>12</v>
      </c>
      <c r="BE4" s="33" t="s">
        <v>13</v>
      </c>
      <c r="BS4" s="24" t="s">
        <v>14</v>
      </c>
    </row>
    <row r="5" ht="14.4" customHeight="1">
      <c r="B5" s="28"/>
      <c r="C5" s="29"/>
      <c r="D5" s="34" t="s">
        <v>15</v>
      </c>
      <c r="E5" s="29"/>
      <c r="F5" s="29"/>
      <c r="G5" s="29"/>
      <c r="H5" s="29"/>
      <c r="I5" s="29"/>
      <c r="J5" s="29"/>
      <c r="K5" s="35" t="s">
        <v>16</v>
      </c>
      <c r="L5" s="29"/>
      <c r="M5" s="29"/>
      <c r="N5" s="29"/>
      <c r="O5" s="29"/>
      <c r="P5" s="29"/>
      <c r="Q5" s="29"/>
      <c r="R5" s="29"/>
      <c r="S5" s="29"/>
      <c r="T5" s="29"/>
      <c r="U5" s="29"/>
      <c r="V5" s="29"/>
      <c r="W5" s="29"/>
      <c r="X5" s="29"/>
      <c r="Y5" s="29"/>
      <c r="Z5" s="29"/>
      <c r="AA5" s="29"/>
      <c r="AB5" s="29"/>
      <c r="AC5" s="29"/>
      <c r="AD5" s="29"/>
      <c r="AE5" s="29"/>
      <c r="AF5" s="29"/>
      <c r="AG5" s="29"/>
      <c r="AH5" s="29"/>
      <c r="AI5" s="29"/>
      <c r="AJ5" s="29"/>
      <c r="AK5" s="29"/>
      <c r="AL5" s="29"/>
      <c r="AM5" s="29"/>
      <c r="AN5" s="29"/>
      <c r="AO5" s="29"/>
      <c r="AP5" s="29"/>
      <c r="AQ5" s="31"/>
      <c r="BE5" s="36" t="s">
        <v>17</v>
      </c>
      <c r="BS5" s="24" t="s">
        <v>8</v>
      </c>
    </row>
    <row r="6" ht="36.96" customHeight="1">
      <c r="B6" s="28"/>
      <c r="C6" s="29"/>
      <c r="D6" s="37" t="s">
        <v>18</v>
      </c>
      <c r="E6" s="29"/>
      <c r="F6" s="29"/>
      <c r="G6" s="29"/>
      <c r="H6" s="29"/>
      <c r="I6" s="29"/>
      <c r="J6" s="29"/>
      <c r="K6" s="38" t="s">
        <v>19</v>
      </c>
      <c r="L6" s="29"/>
      <c r="M6" s="29"/>
      <c r="N6" s="29"/>
      <c r="O6" s="29"/>
      <c r="P6" s="29"/>
      <c r="Q6" s="29"/>
      <c r="R6" s="29"/>
      <c r="S6" s="29"/>
      <c r="T6" s="29"/>
      <c r="U6" s="29"/>
      <c r="V6" s="29"/>
      <c r="W6" s="29"/>
      <c r="X6" s="29"/>
      <c r="Y6" s="29"/>
      <c r="Z6" s="29"/>
      <c r="AA6" s="29"/>
      <c r="AB6" s="29"/>
      <c r="AC6" s="29"/>
      <c r="AD6" s="29"/>
      <c r="AE6" s="29"/>
      <c r="AF6" s="29"/>
      <c r="AG6" s="29"/>
      <c r="AH6" s="29"/>
      <c r="AI6" s="29"/>
      <c r="AJ6" s="29"/>
      <c r="AK6" s="29"/>
      <c r="AL6" s="29"/>
      <c r="AM6" s="29"/>
      <c r="AN6" s="29"/>
      <c r="AO6" s="29"/>
      <c r="AP6" s="29"/>
      <c r="AQ6" s="31"/>
      <c r="BE6" s="39"/>
      <c r="BS6" s="24" t="s">
        <v>8</v>
      </c>
    </row>
    <row r="7" ht="14.4" customHeight="1">
      <c r="B7" s="28"/>
      <c r="C7" s="29"/>
      <c r="D7" s="40" t="s">
        <v>20</v>
      </c>
      <c r="E7" s="29"/>
      <c r="F7" s="29"/>
      <c r="G7" s="29"/>
      <c r="H7" s="29"/>
      <c r="I7" s="29"/>
      <c r="J7" s="29"/>
      <c r="K7" s="35" t="s">
        <v>21</v>
      </c>
      <c r="L7" s="29"/>
      <c r="M7" s="29"/>
      <c r="N7" s="29"/>
      <c r="O7" s="29"/>
      <c r="P7" s="29"/>
      <c r="Q7" s="29"/>
      <c r="R7" s="29"/>
      <c r="S7" s="29"/>
      <c r="T7" s="29"/>
      <c r="U7" s="29"/>
      <c r="V7" s="29"/>
      <c r="W7" s="29"/>
      <c r="X7" s="29"/>
      <c r="Y7" s="29"/>
      <c r="Z7" s="29"/>
      <c r="AA7" s="29"/>
      <c r="AB7" s="29"/>
      <c r="AC7" s="29"/>
      <c r="AD7" s="29"/>
      <c r="AE7" s="29"/>
      <c r="AF7" s="29"/>
      <c r="AG7" s="29"/>
      <c r="AH7" s="29"/>
      <c r="AI7" s="29"/>
      <c r="AJ7" s="29"/>
      <c r="AK7" s="40" t="s">
        <v>22</v>
      </c>
      <c r="AL7" s="29"/>
      <c r="AM7" s="29"/>
      <c r="AN7" s="35" t="s">
        <v>23</v>
      </c>
      <c r="AO7" s="29"/>
      <c r="AP7" s="29"/>
      <c r="AQ7" s="31"/>
      <c r="BE7" s="39"/>
      <c r="BS7" s="24" t="s">
        <v>8</v>
      </c>
    </row>
    <row r="8" ht="14.4" customHeight="1">
      <c r="B8" s="28"/>
      <c r="C8" s="29"/>
      <c r="D8" s="40" t="s">
        <v>24</v>
      </c>
      <c r="E8" s="29"/>
      <c r="F8" s="29"/>
      <c r="G8" s="29"/>
      <c r="H8" s="29"/>
      <c r="I8" s="29"/>
      <c r="J8" s="29"/>
      <c r="K8" s="35" t="s">
        <v>25</v>
      </c>
      <c r="L8" s="29"/>
      <c r="M8" s="29"/>
      <c r="N8" s="29"/>
      <c r="O8" s="29"/>
      <c r="P8" s="29"/>
      <c r="Q8" s="29"/>
      <c r="R8" s="29"/>
      <c r="S8" s="29"/>
      <c r="T8" s="29"/>
      <c r="U8" s="29"/>
      <c r="V8" s="29"/>
      <c r="W8" s="29"/>
      <c r="X8" s="29"/>
      <c r="Y8" s="29"/>
      <c r="Z8" s="29"/>
      <c r="AA8" s="29"/>
      <c r="AB8" s="29"/>
      <c r="AC8" s="29"/>
      <c r="AD8" s="29"/>
      <c r="AE8" s="29"/>
      <c r="AF8" s="29"/>
      <c r="AG8" s="29"/>
      <c r="AH8" s="29"/>
      <c r="AI8" s="29"/>
      <c r="AJ8" s="29"/>
      <c r="AK8" s="40" t="s">
        <v>26</v>
      </c>
      <c r="AL8" s="29"/>
      <c r="AM8" s="29"/>
      <c r="AN8" s="41" t="s">
        <v>27</v>
      </c>
      <c r="AO8" s="29"/>
      <c r="AP8" s="29"/>
      <c r="AQ8" s="31"/>
      <c r="BE8" s="39"/>
      <c r="BS8" s="24" t="s">
        <v>8</v>
      </c>
    </row>
    <row r="9" ht="29.28" customHeight="1">
      <c r="B9" s="28"/>
      <c r="C9" s="29"/>
      <c r="D9" s="34" t="s">
        <v>28</v>
      </c>
      <c r="E9" s="29"/>
      <c r="F9" s="29"/>
      <c r="G9" s="29"/>
      <c r="H9" s="29"/>
      <c r="I9" s="29"/>
      <c r="J9" s="29"/>
      <c r="K9" s="42" t="s">
        <v>29</v>
      </c>
      <c r="L9" s="29"/>
      <c r="M9" s="29"/>
      <c r="N9" s="29"/>
      <c r="O9" s="29"/>
      <c r="P9" s="29"/>
      <c r="Q9" s="29"/>
      <c r="R9" s="29"/>
      <c r="S9" s="29"/>
      <c r="T9" s="29"/>
      <c r="U9" s="29"/>
      <c r="V9" s="29"/>
      <c r="W9" s="29"/>
      <c r="X9" s="29"/>
      <c r="Y9" s="29"/>
      <c r="Z9" s="29"/>
      <c r="AA9" s="29"/>
      <c r="AB9" s="29"/>
      <c r="AC9" s="29"/>
      <c r="AD9" s="29"/>
      <c r="AE9" s="29"/>
      <c r="AF9" s="29"/>
      <c r="AG9" s="29"/>
      <c r="AH9" s="29"/>
      <c r="AI9" s="29"/>
      <c r="AJ9" s="29"/>
      <c r="AK9" s="34" t="s">
        <v>30</v>
      </c>
      <c r="AL9" s="29"/>
      <c r="AM9" s="29"/>
      <c r="AN9" s="42" t="s">
        <v>31</v>
      </c>
      <c r="AO9" s="29"/>
      <c r="AP9" s="29"/>
      <c r="AQ9" s="31"/>
      <c r="BE9" s="39"/>
      <c r="BS9" s="24" t="s">
        <v>8</v>
      </c>
    </row>
    <row r="10" ht="14.4" customHeight="1">
      <c r="B10" s="28"/>
      <c r="C10" s="29"/>
      <c r="D10" s="40" t="s">
        <v>32</v>
      </c>
      <c r="E10" s="29"/>
      <c r="F10" s="29"/>
      <c r="G10" s="29"/>
      <c r="H10" s="29"/>
      <c r="I10" s="29"/>
      <c r="J10" s="29"/>
      <c r="K10" s="29"/>
      <c r="L10" s="29"/>
      <c r="M10" s="29"/>
      <c r="N10" s="29"/>
      <c r="O10" s="29"/>
      <c r="P10" s="29"/>
      <c r="Q10" s="29"/>
      <c r="R10" s="29"/>
      <c r="S10" s="29"/>
      <c r="T10" s="29"/>
      <c r="U10" s="29"/>
      <c r="V10" s="29"/>
      <c r="W10" s="29"/>
      <c r="X10" s="29"/>
      <c r="Y10" s="29"/>
      <c r="Z10" s="29"/>
      <c r="AA10" s="29"/>
      <c r="AB10" s="29"/>
      <c r="AC10" s="29"/>
      <c r="AD10" s="29"/>
      <c r="AE10" s="29"/>
      <c r="AF10" s="29"/>
      <c r="AG10" s="29"/>
      <c r="AH10" s="29"/>
      <c r="AI10" s="29"/>
      <c r="AJ10" s="29"/>
      <c r="AK10" s="40" t="s">
        <v>33</v>
      </c>
      <c r="AL10" s="29"/>
      <c r="AM10" s="29"/>
      <c r="AN10" s="35" t="s">
        <v>34</v>
      </c>
      <c r="AO10" s="29"/>
      <c r="AP10" s="29"/>
      <c r="AQ10" s="31"/>
      <c r="BE10" s="39"/>
      <c r="BS10" s="24" t="s">
        <v>8</v>
      </c>
    </row>
    <row r="11" ht="18.48" customHeight="1">
      <c r="B11" s="28"/>
      <c r="C11" s="29"/>
      <c r="D11" s="29"/>
      <c r="E11" s="35" t="s">
        <v>35</v>
      </c>
      <c r="F11" s="29"/>
      <c r="G11" s="29"/>
      <c r="H11" s="29"/>
      <c r="I11" s="29"/>
      <c r="J11" s="29"/>
      <c r="K11" s="29"/>
      <c r="L11" s="29"/>
      <c r="M11" s="29"/>
      <c r="N11" s="29"/>
      <c r="O11" s="29"/>
      <c r="P11" s="29"/>
      <c r="Q11" s="29"/>
      <c r="R11" s="29"/>
      <c r="S11" s="29"/>
      <c r="T11" s="29"/>
      <c r="U11" s="29"/>
      <c r="V11" s="29"/>
      <c r="W11" s="29"/>
      <c r="X11" s="29"/>
      <c r="Y11" s="29"/>
      <c r="Z11" s="29"/>
      <c r="AA11" s="29"/>
      <c r="AB11" s="29"/>
      <c r="AC11" s="29"/>
      <c r="AD11" s="29"/>
      <c r="AE11" s="29"/>
      <c r="AF11" s="29"/>
      <c r="AG11" s="29"/>
      <c r="AH11" s="29"/>
      <c r="AI11" s="29"/>
      <c r="AJ11" s="29"/>
      <c r="AK11" s="40" t="s">
        <v>36</v>
      </c>
      <c r="AL11" s="29"/>
      <c r="AM11" s="29"/>
      <c r="AN11" s="35" t="s">
        <v>37</v>
      </c>
      <c r="AO11" s="29"/>
      <c r="AP11" s="29"/>
      <c r="AQ11" s="31"/>
      <c r="BE11" s="39"/>
      <c r="BS11" s="24" t="s">
        <v>8</v>
      </c>
    </row>
    <row r="12" ht="6.96" customHeight="1">
      <c r="B12" s="28"/>
      <c r="C12" s="29"/>
      <c r="D12" s="29"/>
      <c r="E12" s="29"/>
      <c r="F12" s="29"/>
      <c r="G12" s="29"/>
      <c r="H12" s="29"/>
      <c r="I12" s="29"/>
      <c r="J12" s="29"/>
      <c r="K12" s="29"/>
      <c r="L12" s="29"/>
      <c r="M12" s="29"/>
      <c r="N12" s="29"/>
      <c r="O12" s="29"/>
      <c r="P12" s="29"/>
      <c r="Q12" s="29"/>
      <c r="R12" s="29"/>
      <c r="S12" s="29"/>
      <c r="T12" s="29"/>
      <c r="U12" s="29"/>
      <c r="V12" s="29"/>
      <c r="W12" s="29"/>
      <c r="X12" s="29"/>
      <c r="Y12" s="29"/>
      <c r="Z12" s="29"/>
      <c r="AA12" s="29"/>
      <c r="AB12" s="29"/>
      <c r="AC12" s="29"/>
      <c r="AD12" s="29"/>
      <c r="AE12" s="29"/>
      <c r="AF12" s="29"/>
      <c r="AG12" s="29"/>
      <c r="AH12" s="29"/>
      <c r="AI12" s="29"/>
      <c r="AJ12" s="29"/>
      <c r="AK12" s="29"/>
      <c r="AL12" s="29"/>
      <c r="AM12" s="29"/>
      <c r="AN12" s="29"/>
      <c r="AO12" s="29"/>
      <c r="AP12" s="29"/>
      <c r="AQ12" s="31"/>
      <c r="BE12" s="39"/>
      <c r="BS12" s="24" t="s">
        <v>8</v>
      </c>
    </row>
    <row r="13" ht="14.4" customHeight="1">
      <c r="B13" s="28"/>
      <c r="C13" s="29"/>
      <c r="D13" s="40" t="s">
        <v>38</v>
      </c>
      <c r="E13" s="29"/>
      <c r="F13" s="29"/>
      <c r="G13" s="29"/>
      <c r="H13" s="29"/>
      <c r="I13" s="29"/>
      <c r="J13" s="29"/>
      <c r="K13" s="29"/>
      <c r="L13" s="29"/>
      <c r="M13" s="29"/>
      <c r="N13" s="29"/>
      <c r="O13" s="29"/>
      <c r="P13" s="29"/>
      <c r="Q13" s="29"/>
      <c r="R13" s="29"/>
      <c r="S13" s="29"/>
      <c r="T13" s="29"/>
      <c r="U13" s="29"/>
      <c r="V13" s="29"/>
      <c r="W13" s="29"/>
      <c r="X13" s="29"/>
      <c r="Y13" s="29"/>
      <c r="Z13" s="29"/>
      <c r="AA13" s="29"/>
      <c r="AB13" s="29"/>
      <c r="AC13" s="29"/>
      <c r="AD13" s="29"/>
      <c r="AE13" s="29"/>
      <c r="AF13" s="29"/>
      <c r="AG13" s="29"/>
      <c r="AH13" s="29"/>
      <c r="AI13" s="29"/>
      <c r="AJ13" s="29"/>
      <c r="AK13" s="40" t="s">
        <v>33</v>
      </c>
      <c r="AL13" s="29"/>
      <c r="AM13" s="29"/>
      <c r="AN13" s="43" t="s">
        <v>39</v>
      </c>
      <c r="AO13" s="29"/>
      <c r="AP13" s="29"/>
      <c r="AQ13" s="31"/>
      <c r="BE13" s="39"/>
      <c r="BS13" s="24" t="s">
        <v>8</v>
      </c>
    </row>
    <row r="14">
      <c r="B14" s="28"/>
      <c r="C14" s="29"/>
      <c r="D14" s="29"/>
      <c r="E14" s="43" t="s">
        <v>39</v>
      </c>
      <c r="F14" s="44"/>
      <c r="G14" s="44"/>
      <c r="H14" s="44"/>
      <c r="I14" s="44"/>
      <c r="J14" s="44"/>
      <c r="K14" s="44"/>
      <c r="L14" s="44"/>
      <c r="M14" s="44"/>
      <c r="N14" s="44"/>
      <c r="O14" s="44"/>
      <c r="P14" s="44"/>
      <c r="Q14" s="44"/>
      <c r="R14" s="44"/>
      <c r="S14" s="44"/>
      <c r="T14" s="44"/>
      <c r="U14" s="44"/>
      <c r="V14" s="44"/>
      <c r="W14" s="44"/>
      <c r="X14" s="44"/>
      <c r="Y14" s="44"/>
      <c r="Z14" s="44"/>
      <c r="AA14" s="44"/>
      <c r="AB14" s="44"/>
      <c r="AC14" s="44"/>
      <c r="AD14" s="44"/>
      <c r="AE14" s="44"/>
      <c r="AF14" s="44"/>
      <c r="AG14" s="44"/>
      <c r="AH14" s="44"/>
      <c r="AI14" s="44"/>
      <c r="AJ14" s="44"/>
      <c r="AK14" s="40" t="s">
        <v>36</v>
      </c>
      <c r="AL14" s="29"/>
      <c r="AM14" s="29"/>
      <c r="AN14" s="43" t="s">
        <v>39</v>
      </c>
      <c r="AO14" s="29"/>
      <c r="AP14" s="29"/>
      <c r="AQ14" s="31"/>
      <c r="BE14" s="39"/>
      <c r="BS14" s="24" t="s">
        <v>8</v>
      </c>
    </row>
    <row r="15" ht="6.96" customHeight="1">
      <c r="B15" s="28"/>
      <c r="C15" s="29"/>
      <c r="D15" s="29"/>
      <c r="E15" s="29"/>
      <c r="F15" s="29"/>
      <c r="G15" s="29"/>
      <c r="H15" s="29"/>
      <c r="I15" s="29"/>
      <c r="J15" s="29"/>
      <c r="K15" s="29"/>
      <c r="L15" s="29"/>
      <c r="M15" s="29"/>
      <c r="N15" s="29"/>
      <c r="O15" s="29"/>
      <c r="P15" s="29"/>
      <c r="Q15" s="29"/>
      <c r="R15" s="29"/>
      <c r="S15" s="29"/>
      <c r="T15" s="29"/>
      <c r="U15" s="29"/>
      <c r="V15" s="29"/>
      <c r="W15" s="29"/>
      <c r="X15" s="29"/>
      <c r="Y15" s="29"/>
      <c r="Z15" s="29"/>
      <c r="AA15" s="29"/>
      <c r="AB15" s="29"/>
      <c r="AC15" s="29"/>
      <c r="AD15" s="29"/>
      <c r="AE15" s="29"/>
      <c r="AF15" s="29"/>
      <c r="AG15" s="29"/>
      <c r="AH15" s="29"/>
      <c r="AI15" s="29"/>
      <c r="AJ15" s="29"/>
      <c r="AK15" s="29"/>
      <c r="AL15" s="29"/>
      <c r="AM15" s="29"/>
      <c r="AN15" s="29"/>
      <c r="AO15" s="29"/>
      <c r="AP15" s="29"/>
      <c r="AQ15" s="31"/>
      <c r="BE15" s="39"/>
      <c r="BS15" s="24" t="s">
        <v>6</v>
      </c>
    </row>
    <row r="16" ht="14.4" customHeight="1">
      <c r="B16" s="28"/>
      <c r="C16" s="29"/>
      <c r="D16" s="40" t="s">
        <v>40</v>
      </c>
      <c r="E16" s="29"/>
      <c r="F16" s="29"/>
      <c r="G16" s="29"/>
      <c r="H16" s="29"/>
      <c r="I16" s="29"/>
      <c r="J16" s="29"/>
      <c r="K16" s="29"/>
      <c r="L16" s="29"/>
      <c r="M16" s="29"/>
      <c r="N16" s="29"/>
      <c r="O16" s="29"/>
      <c r="P16" s="29"/>
      <c r="Q16" s="29"/>
      <c r="R16" s="29"/>
      <c r="S16" s="29"/>
      <c r="T16" s="29"/>
      <c r="U16" s="29"/>
      <c r="V16" s="29"/>
      <c r="W16" s="29"/>
      <c r="X16" s="29"/>
      <c r="Y16" s="29"/>
      <c r="Z16" s="29"/>
      <c r="AA16" s="29"/>
      <c r="AB16" s="29"/>
      <c r="AC16" s="29"/>
      <c r="AD16" s="29"/>
      <c r="AE16" s="29"/>
      <c r="AF16" s="29"/>
      <c r="AG16" s="29"/>
      <c r="AH16" s="29"/>
      <c r="AI16" s="29"/>
      <c r="AJ16" s="29"/>
      <c r="AK16" s="40" t="s">
        <v>33</v>
      </c>
      <c r="AL16" s="29"/>
      <c r="AM16" s="29"/>
      <c r="AN16" s="35" t="s">
        <v>41</v>
      </c>
      <c r="AO16" s="29"/>
      <c r="AP16" s="29"/>
      <c r="AQ16" s="31"/>
      <c r="BE16" s="39"/>
      <c r="BS16" s="24" t="s">
        <v>6</v>
      </c>
    </row>
    <row r="17" ht="18.48" customHeight="1">
      <c r="B17" s="28"/>
      <c r="C17" s="29"/>
      <c r="D17" s="29"/>
      <c r="E17" s="35" t="s">
        <v>42</v>
      </c>
      <c r="F17" s="29"/>
      <c r="G17" s="29"/>
      <c r="H17" s="29"/>
      <c r="I17" s="29"/>
      <c r="J17" s="29"/>
      <c r="K17" s="29"/>
      <c r="L17" s="29"/>
      <c r="M17" s="29"/>
      <c r="N17" s="29"/>
      <c r="O17" s="29"/>
      <c r="P17" s="29"/>
      <c r="Q17" s="29"/>
      <c r="R17" s="29"/>
      <c r="S17" s="29"/>
      <c r="T17" s="29"/>
      <c r="U17" s="29"/>
      <c r="V17" s="29"/>
      <c r="W17" s="29"/>
      <c r="X17" s="29"/>
      <c r="Y17" s="29"/>
      <c r="Z17" s="29"/>
      <c r="AA17" s="29"/>
      <c r="AB17" s="29"/>
      <c r="AC17" s="29"/>
      <c r="AD17" s="29"/>
      <c r="AE17" s="29"/>
      <c r="AF17" s="29"/>
      <c r="AG17" s="29"/>
      <c r="AH17" s="29"/>
      <c r="AI17" s="29"/>
      <c r="AJ17" s="29"/>
      <c r="AK17" s="40" t="s">
        <v>36</v>
      </c>
      <c r="AL17" s="29"/>
      <c r="AM17" s="29"/>
      <c r="AN17" s="35" t="s">
        <v>41</v>
      </c>
      <c r="AO17" s="29"/>
      <c r="AP17" s="29"/>
      <c r="AQ17" s="31"/>
      <c r="BE17" s="39"/>
      <c r="BS17" s="24" t="s">
        <v>43</v>
      </c>
    </row>
    <row r="18" ht="6.96" customHeight="1">
      <c r="B18" s="28"/>
      <c r="C18" s="29"/>
      <c r="D18" s="29"/>
      <c r="E18" s="29"/>
      <c r="F18" s="29"/>
      <c r="G18" s="29"/>
      <c r="H18" s="29"/>
      <c r="I18" s="29"/>
      <c r="J18" s="29"/>
      <c r="K18" s="29"/>
      <c r="L18" s="29"/>
      <c r="M18" s="29"/>
      <c r="N18" s="29"/>
      <c r="O18" s="29"/>
      <c r="P18" s="29"/>
      <c r="Q18" s="29"/>
      <c r="R18" s="29"/>
      <c r="S18" s="29"/>
      <c r="T18" s="29"/>
      <c r="U18" s="29"/>
      <c r="V18" s="29"/>
      <c r="W18" s="29"/>
      <c r="X18" s="29"/>
      <c r="Y18" s="29"/>
      <c r="Z18" s="29"/>
      <c r="AA18" s="29"/>
      <c r="AB18" s="29"/>
      <c r="AC18" s="29"/>
      <c r="AD18" s="29"/>
      <c r="AE18" s="29"/>
      <c r="AF18" s="29"/>
      <c r="AG18" s="29"/>
      <c r="AH18" s="29"/>
      <c r="AI18" s="29"/>
      <c r="AJ18" s="29"/>
      <c r="AK18" s="29"/>
      <c r="AL18" s="29"/>
      <c r="AM18" s="29"/>
      <c r="AN18" s="29"/>
      <c r="AO18" s="29"/>
      <c r="AP18" s="29"/>
      <c r="AQ18" s="31"/>
      <c r="BE18" s="39"/>
      <c r="BS18" s="24" t="s">
        <v>8</v>
      </c>
    </row>
    <row r="19" ht="14.4" customHeight="1">
      <c r="B19" s="28"/>
      <c r="C19" s="29"/>
      <c r="D19" s="40" t="s">
        <v>44</v>
      </c>
      <c r="E19" s="29"/>
      <c r="F19" s="29"/>
      <c r="G19" s="29"/>
      <c r="H19" s="29"/>
      <c r="I19" s="29"/>
      <c r="J19" s="29"/>
      <c r="K19" s="29"/>
      <c r="L19" s="29"/>
      <c r="M19" s="29"/>
      <c r="N19" s="29"/>
      <c r="O19" s="29"/>
      <c r="P19" s="29"/>
      <c r="Q19" s="29"/>
      <c r="R19" s="29"/>
      <c r="S19" s="29"/>
      <c r="T19" s="29"/>
      <c r="U19" s="29"/>
      <c r="V19" s="29"/>
      <c r="W19" s="29"/>
      <c r="X19" s="29"/>
      <c r="Y19" s="29"/>
      <c r="Z19" s="29"/>
      <c r="AA19" s="29"/>
      <c r="AB19" s="29"/>
      <c r="AC19" s="29"/>
      <c r="AD19" s="29"/>
      <c r="AE19" s="29"/>
      <c r="AF19" s="29"/>
      <c r="AG19" s="29"/>
      <c r="AH19" s="29"/>
      <c r="AI19" s="29"/>
      <c r="AJ19" s="29"/>
      <c r="AK19" s="29"/>
      <c r="AL19" s="29"/>
      <c r="AM19" s="29"/>
      <c r="AN19" s="29"/>
      <c r="AO19" s="29"/>
      <c r="AP19" s="29"/>
      <c r="AQ19" s="31"/>
      <c r="BE19" s="39"/>
      <c r="BS19" s="24" t="s">
        <v>8</v>
      </c>
    </row>
    <row r="20" ht="16.5" customHeight="1">
      <c r="B20" s="28"/>
      <c r="C20" s="29"/>
      <c r="D20" s="29"/>
      <c r="E20" s="45" t="s">
        <v>41</v>
      </c>
      <c r="F20" s="45"/>
      <c r="G20" s="45"/>
      <c r="H20" s="45"/>
      <c r="I20" s="45"/>
      <c r="J20" s="45"/>
      <c r="K20" s="45"/>
      <c r="L20" s="45"/>
      <c r="M20" s="45"/>
      <c r="N20" s="45"/>
      <c r="O20" s="45"/>
      <c r="P20" s="45"/>
      <c r="Q20" s="45"/>
      <c r="R20" s="45"/>
      <c r="S20" s="45"/>
      <c r="T20" s="45"/>
      <c r="U20" s="45"/>
      <c r="V20" s="45"/>
      <c r="W20" s="45"/>
      <c r="X20" s="45"/>
      <c r="Y20" s="45"/>
      <c r="Z20" s="45"/>
      <c r="AA20" s="45"/>
      <c r="AB20" s="45"/>
      <c r="AC20" s="45"/>
      <c r="AD20" s="45"/>
      <c r="AE20" s="45"/>
      <c r="AF20" s="45"/>
      <c r="AG20" s="45"/>
      <c r="AH20" s="45"/>
      <c r="AI20" s="45"/>
      <c r="AJ20" s="45"/>
      <c r="AK20" s="45"/>
      <c r="AL20" s="45"/>
      <c r="AM20" s="45"/>
      <c r="AN20" s="45"/>
      <c r="AO20" s="29"/>
      <c r="AP20" s="29"/>
      <c r="AQ20" s="31"/>
      <c r="BE20" s="39"/>
      <c r="BS20" s="24" t="s">
        <v>6</v>
      </c>
    </row>
    <row r="21" ht="6.96" customHeight="1">
      <c r="B21" s="28"/>
      <c r="C21" s="29"/>
      <c r="D21" s="29"/>
      <c r="E21" s="29"/>
      <c r="F21" s="29"/>
      <c r="G21" s="29"/>
      <c r="H21" s="29"/>
      <c r="I21" s="29"/>
      <c r="J21" s="29"/>
      <c r="K21" s="29"/>
      <c r="L21" s="29"/>
      <c r="M21" s="29"/>
      <c r="N21" s="29"/>
      <c r="O21" s="29"/>
      <c r="P21" s="29"/>
      <c r="Q21" s="29"/>
      <c r="R21" s="29"/>
      <c r="S21" s="29"/>
      <c r="T21" s="29"/>
      <c r="U21" s="29"/>
      <c r="V21" s="29"/>
      <c r="W21" s="29"/>
      <c r="X21" s="29"/>
      <c r="Y21" s="29"/>
      <c r="Z21" s="29"/>
      <c r="AA21" s="29"/>
      <c r="AB21" s="29"/>
      <c r="AC21" s="29"/>
      <c r="AD21" s="29"/>
      <c r="AE21" s="29"/>
      <c r="AF21" s="29"/>
      <c r="AG21" s="29"/>
      <c r="AH21" s="29"/>
      <c r="AI21" s="29"/>
      <c r="AJ21" s="29"/>
      <c r="AK21" s="29"/>
      <c r="AL21" s="29"/>
      <c r="AM21" s="29"/>
      <c r="AN21" s="29"/>
      <c r="AO21" s="29"/>
      <c r="AP21" s="29"/>
      <c r="AQ21" s="31"/>
      <c r="BE21" s="39"/>
    </row>
    <row r="22" ht="6.96" customHeight="1">
      <c r="B22" s="28"/>
      <c r="C22" s="29"/>
      <c r="D22" s="46"/>
      <c r="E22" s="46"/>
      <c r="F22" s="46"/>
      <c r="G22" s="46"/>
      <c r="H22" s="46"/>
      <c r="I22" s="46"/>
      <c r="J22" s="46"/>
      <c r="K22" s="46"/>
      <c r="L22" s="46"/>
      <c r="M22" s="46"/>
      <c r="N22" s="46"/>
      <c r="O22" s="46"/>
      <c r="P22" s="46"/>
      <c r="Q22" s="46"/>
      <c r="R22" s="46"/>
      <c r="S22" s="46"/>
      <c r="T22" s="46"/>
      <c r="U22" s="46"/>
      <c r="V22" s="46"/>
      <c r="W22" s="46"/>
      <c r="X22" s="46"/>
      <c r="Y22" s="46"/>
      <c r="Z22" s="46"/>
      <c r="AA22" s="46"/>
      <c r="AB22" s="46"/>
      <c r="AC22" s="46"/>
      <c r="AD22" s="46"/>
      <c r="AE22" s="46"/>
      <c r="AF22" s="46"/>
      <c r="AG22" s="46"/>
      <c r="AH22" s="46"/>
      <c r="AI22" s="46"/>
      <c r="AJ22" s="46"/>
      <c r="AK22" s="46"/>
      <c r="AL22" s="46"/>
      <c r="AM22" s="46"/>
      <c r="AN22" s="46"/>
      <c r="AO22" s="46"/>
      <c r="AP22" s="29"/>
      <c r="AQ22" s="31"/>
      <c r="BE22" s="39"/>
    </row>
    <row r="23" s="1" customFormat="1" ht="25.92" customHeight="1">
      <c r="B23" s="47"/>
      <c r="C23" s="48"/>
      <c r="D23" s="49" t="s">
        <v>45</v>
      </c>
      <c r="E23" s="50"/>
      <c r="F23" s="50"/>
      <c r="G23" s="50"/>
      <c r="H23" s="50"/>
      <c r="I23" s="50"/>
      <c r="J23" s="50"/>
      <c r="K23" s="50"/>
      <c r="L23" s="50"/>
      <c r="M23" s="50"/>
      <c r="N23" s="50"/>
      <c r="O23" s="50"/>
      <c r="P23" s="50"/>
      <c r="Q23" s="50"/>
      <c r="R23" s="50"/>
      <c r="S23" s="50"/>
      <c r="T23" s="50"/>
      <c r="U23" s="50"/>
      <c r="V23" s="50"/>
      <c r="W23" s="50"/>
      <c r="X23" s="50"/>
      <c r="Y23" s="50"/>
      <c r="Z23" s="50"/>
      <c r="AA23" s="50"/>
      <c r="AB23" s="50"/>
      <c r="AC23" s="50"/>
      <c r="AD23" s="50"/>
      <c r="AE23" s="50"/>
      <c r="AF23" s="50"/>
      <c r="AG23" s="50"/>
      <c r="AH23" s="50"/>
      <c r="AI23" s="50"/>
      <c r="AJ23" s="50"/>
      <c r="AK23" s="51">
        <f>ROUND(AG51,2)</f>
        <v>0</v>
      </c>
      <c r="AL23" s="50"/>
      <c r="AM23" s="50"/>
      <c r="AN23" s="50"/>
      <c r="AO23" s="50"/>
      <c r="AP23" s="48"/>
      <c r="AQ23" s="52"/>
      <c r="BE23" s="39"/>
    </row>
    <row r="24" s="1" customFormat="1" ht="6.96" customHeight="1">
      <c r="B24" s="47"/>
      <c r="C24" s="48"/>
      <c r="D24" s="48"/>
      <c r="E24" s="48"/>
      <c r="F24" s="48"/>
      <c r="G24" s="48"/>
      <c r="H24" s="48"/>
      <c r="I24" s="48"/>
      <c r="J24" s="48"/>
      <c r="K24" s="48"/>
      <c r="L24" s="48"/>
      <c r="M24" s="48"/>
      <c r="N24" s="48"/>
      <c r="O24" s="48"/>
      <c r="P24" s="48"/>
      <c r="Q24" s="48"/>
      <c r="R24" s="48"/>
      <c r="S24" s="48"/>
      <c r="T24" s="48"/>
      <c r="U24" s="48"/>
      <c r="V24" s="48"/>
      <c r="W24" s="48"/>
      <c r="X24" s="48"/>
      <c r="Y24" s="48"/>
      <c r="Z24" s="48"/>
      <c r="AA24" s="48"/>
      <c r="AB24" s="48"/>
      <c r="AC24" s="48"/>
      <c r="AD24" s="48"/>
      <c r="AE24" s="48"/>
      <c r="AF24" s="48"/>
      <c r="AG24" s="48"/>
      <c r="AH24" s="48"/>
      <c r="AI24" s="48"/>
      <c r="AJ24" s="48"/>
      <c r="AK24" s="48"/>
      <c r="AL24" s="48"/>
      <c r="AM24" s="48"/>
      <c r="AN24" s="48"/>
      <c r="AO24" s="48"/>
      <c r="AP24" s="48"/>
      <c r="AQ24" s="52"/>
      <c r="BE24" s="39"/>
    </row>
    <row r="25" s="1" customFormat="1">
      <c r="B25" s="47"/>
      <c r="C25" s="48"/>
      <c r="D25" s="48"/>
      <c r="E25" s="48"/>
      <c r="F25" s="48"/>
      <c r="G25" s="48"/>
      <c r="H25" s="48"/>
      <c r="I25" s="48"/>
      <c r="J25" s="48"/>
      <c r="K25" s="48"/>
      <c r="L25" s="53" t="s">
        <v>46</v>
      </c>
      <c r="M25" s="53"/>
      <c r="N25" s="53"/>
      <c r="O25" s="53"/>
      <c r="P25" s="48"/>
      <c r="Q25" s="48"/>
      <c r="R25" s="48"/>
      <c r="S25" s="48"/>
      <c r="T25" s="48"/>
      <c r="U25" s="48"/>
      <c r="V25" s="48"/>
      <c r="W25" s="53" t="s">
        <v>47</v>
      </c>
      <c r="X25" s="53"/>
      <c r="Y25" s="53"/>
      <c r="Z25" s="53"/>
      <c r="AA25" s="53"/>
      <c r="AB25" s="53"/>
      <c r="AC25" s="53"/>
      <c r="AD25" s="53"/>
      <c r="AE25" s="53"/>
      <c r="AF25" s="48"/>
      <c r="AG25" s="48"/>
      <c r="AH25" s="48"/>
      <c r="AI25" s="48"/>
      <c r="AJ25" s="48"/>
      <c r="AK25" s="53" t="s">
        <v>48</v>
      </c>
      <c r="AL25" s="53"/>
      <c r="AM25" s="53"/>
      <c r="AN25" s="53"/>
      <c r="AO25" s="53"/>
      <c r="AP25" s="48"/>
      <c r="AQ25" s="52"/>
      <c r="BE25" s="39"/>
    </row>
    <row r="26" hidden="1" s="2" customFormat="1" ht="14.4" customHeight="1">
      <c r="B26" s="54"/>
      <c r="C26" s="55"/>
      <c r="D26" s="56" t="s">
        <v>49</v>
      </c>
      <c r="E26" s="55"/>
      <c r="F26" s="56" t="s">
        <v>50</v>
      </c>
      <c r="G26" s="55"/>
      <c r="H26" s="55"/>
      <c r="I26" s="55"/>
      <c r="J26" s="55"/>
      <c r="K26" s="55"/>
      <c r="L26" s="57">
        <v>0.20999999999999999</v>
      </c>
      <c r="M26" s="55"/>
      <c r="N26" s="55"/>
      <c r="O26" s="55"/>
      <c r="P26" s="55"/>
      <c r="Q26" s="55"/>
      <c r="R26" s="55"/>
      <c r="S26" s="55"/>
      <c r="T26" s="55"/>
      <c r="U26" s="55"/>
      <c r="V26" s="55"/>
      <c r="W26" s="58">
        <f>ROUND(AZ51,2)</f>
        <v>0</v>
      </c>
      <c r="X26" s="55"/>
      <c r="Y26" s="55"/>
      <c r="Z26" s="55"/>
      <c r="AA26" s="55"/>
      <c r="AB26" s="55"/>
      <c r="AC26" s="55"/>
      <c r="AD26" s="55"/>
      <c r="AE26" s="55"/>
      <c r="AF26" s="55"/>
      <c r="AG26" s="55"/>
      <c r="AH26" s="55"/>
      <c r="AI26" s="55"/>
      <c r="AJ26" s="55"/>
      <c r="AK26" s="58">
        <f>ROUND(AV51,2)</f>
        <v>0</v>
      </c>
      <c r="AL26" s="55"/>
      <c r="AM26" s="55"/>
      <c r="AN26" s="55"/>
      <c r="AO26" s="55"/>
      <c r="AP26" s="55"/>
      <c r="AQ26" s="59"/>
      <c r="BE26" s="39"/>
    </row>
    <row r="27" hidden="1" s="2" customFormat="1" ht="14.4" customHeight="1">
      <c r="B27" s="54"/>
      <c r="C27" s="55"/>
      <c r="D27" s="55"/>
      <c r="E27" s="55"/>
      <c r="F27" s="56" t="s">
        <v>51</v>
      </c>
      <c r="G27" s="55"/>
      <c r="H27" s="55"/>
      <c r="I27" s="55"/>
      <c r="J27" s="55"/>
      <c r="K27" s="55"/>
      <c r="L27" s="57">
        <v>0.14999999999999999</v>
      </c>
      <c r="M27" s="55"/>
      <c r="N27" s="55"/>
      <c r="O27" s="55"/>
      <c r="P27" s="55"/>
      <c r="Q27" s="55"/>
      <c r="R27" s="55"/>
      <c r="S27" s="55"/>
      <c r="T27" s="55"/>
      <c r="U27" s="55"/>
      <c r="V27" s="55"/>
      <c r="W27" s="58">
        <f>ROUND(BA51,2)</f>
        <v>0</v>
      </c>
      <c r="X27" s="55"/>
      <c r="Y27" s="55"/>
      <c r="Z27" s="55"/>
      <c r="AA27" s="55"/>
      <c r="AB27" s="55"/>
      <c r="AC27" s="55"/>
      <c r="AD27" s="55"/>
      <c r="AE27" s="55"/>
      <c r="AF27" s="55"/>
      <c r="AG27" s="55"/>
      <c r="AH27" s="55"/>
      <c r="AI27" s="55"/>
      <c r="AJ27" s="55"/>
      <c r="AK27" s="58">
        <f>ROUND(AW51,2)</f>
        <v>0</v>
      </c>
      <c r="AL27" s="55"/>
      <c r="AM27" s="55"/>
      <c r="AN27" s="55"/>
      <c r="AO27" s="55"/>
      <c r="AP27" s="55"/>
      <c r="AQ27" s="59"/>
      <c r="BE27" s="39"/>
    </row>
    <row r="28" s="2" customFormat="1" ht="14.4" customHeight="1">
      <c r="B28" s="54"/>
      <c r="C28" s="55"/>
      <c r="D28" s="56" t="s">
        <v>49</v>
      </c>
      <c r="E28" s="55"/>
      <c r="F28" s="56" t="s">
        <v>52</v>
      </c>
      <c r="G28" s="55"/>
      <c r="H28" s="55"/>
      <c r="I28" s="55"/>
      <c r="J28" s="55"/>
      <c r="K28" s="55"/>
      <c r="L28" s="57">
        <v>0.20999999999999999</v>
      </c>
      <c r="M28" s="55"/>
      <c r="N28" s="55"/>
      <c r="O28" s="55"/>
      <c r="P28" s="55"/>
      <c r="Q28" s="55"/>
      <c r="R28" s="55"/>
      <c r="S28" s="55"/>
      <c r="T28" s="55"/>
      <c r="U28" s="55"/>
      <c r="V28" s="55"/>
      <c r="W28" s="58">
        <f>ROUND(BB51,2)</f>
        <v>0</v>
      </c>
      <c r="X28" s="55"/>
      <c r="Y28" s="55"/>
      <c r="Z28" s="55"/>
      <c r="AA28" s="55"/>
      <c r="AB28" s="55"/>
      <c r="AC28" s="55"/>
      <c r="AD28" s="55"/>
      <c r="AE28" s="55"/>
      <c r="AF28" s="55"/>
      <c r="AG28" s="55"/>
      <c r="AH28" s="55"/>
      <c r="AI28" s="55"/>
      <c r="AJ28" s="55"/>
      <c r="AK28" s="58">
        <v>0</v>
      </c>
      <c r="AL28" s="55"/>
      <c r="AM28" s="55"/>
      <c r="AN28" s="55"/>
      <c r="AO28" s="55"/>
      <c r="AP28" s="55"/>
      <c r="AQ28" s="59"/>
      <c r="BE28" s="39"/>
    </row>
    <row r="29" s="2" customFormat="1" ht="14.4" customHeight="1">
      <c r="B29" s="54"/>
      <c r="C29" s="55"/>
      <c r="D29" s="55"/>
      <c r="E29" s="55"/>
      <c r="F29" s="56" t="s">
        <v>53</v>
      </c>
      <c r="G29" s="55"/>
      <c r="H29" s="55"/>
      <c r="I29" s="55"/>
      <c r="J29" s="55"/>
      <c r="K29" s="55"/>
      <c r="L29" s="57">
        <v>0.14999999999999999</v>
      </c>
      <c r="M29" s="55"/>
      <c r="N29" s="55"/>
      <c r="O29" s="55"/>
      <c r="P29" s="55"/>
      <c r="Q29" s="55"/>
      <c r="R29" s="55"/>
      <c r="S29" s="55"/>
      <c r="T29" s="55"/>
      <c r="U29" s="55"/>
      <c r="V29" s="55"/>
      <c r="W29" s="58">
        <f>ROUND(BC51,2)</f>
        <v>0</v>
      </c>
      <c r="X29" s="55"/>
      <c r="Y29" s="55"/>
      <c r="Z29" s="55"/>
      <c r="AA29" s="55"/>
      <c r="AB29" s="55"/>
      <c r="AC29" s="55"/>
      <c r="AD29" s="55"/>
      <c r="AE29" s="55"/>
      <c r="AF29" s="55"/>
      <c r="AG29" s="55"/>
      <c r="AH29" s="55"/>
      <c r="AI29" s="55"/>
      <c r="AJ29" s="55"/>
      <c r="AK29" s="58">
        <v>0</v>
      </c>
      <c r="AL29" s="55"/>
      <c r="AM29" s="55"/>
      <c r="AN29" s="55"/>
      <c r="AO29" s="55"/>
      <c r="AP29" s="55"/>
      <c r="AQ29" s="59"/>
      <c r="BE29" s="39"/>
    </row>
    <row r="30" hidden="1" s="2" customFormat="1" ht="14.4" customHeight="1">
      <c r="B30" s="54"/>
      <c r="C30" s="55"/>
      <c r="D30" s="55"/>
      <c r="E30" s="55"/>
      <c r="F30" s="56" t="s">
        <v>54</v>
      </c>
      <c r="G30" s="55"/>
      <c r="H30" s="55"/>
      <c r="I30" s="55"/>
      <c r="J30" s="55"/>
      <c r="K30" s="55"/>
      <c r="L30" s="57">
        <v>0</v>
      </c>
      <c r="M30" s="55"/>
      <c r="N30" s="55"/>
      <c r="O30" s="55"/>
      <c r="P30" s="55"/>
      <c r="Q30" s="55"/>
      <c r="R30" s="55"/>
      <c r="S30" s="55"/>
      <c r="T30" s="55"/>
      <c r="U30" s="55"/>
      <c r="V30" s="55"/>
      <c r="W30" s="58">
        <f>ROUND(BD51,2)</f>
        <v>0</v>
      </c>
      <c r="X30" s="55"/>
      <c r="Y30" s="55"/>
      <c r="Z30" s="55"/>
      <c r="AA30" s="55"/>
      <c r="AB30" s="55"/>
      <c r="AC30" s="55"/>
      <c r="AD30" s="55"/>
      <c r="AE30" s="55"/>
      <c r="AF30" s="55"/>
      <c r="AG30" s="55"/>
      <c r="AH30" s="55"/>
      <c r="AI30" s="55"/>
      <c r="AJ30" s="55"/>
      <c r="AK30" s="58">
        <v>0</v>
      </c>
      <c r="AL30" s="55"/>
      <c r="AM30" s="55"/>
      <c r="AN30" s="55"/>
      <c r="AO30" s="55"/>
      <c r="AP30" s="55"/>
      <c r="AQ30" s="59"/>
      <c r="BE30" s="39"/>
    </row>
    <row r="31" s="1" customFormat="1" ht="6.96" customHeight="1">
      <c r="B31" s="47"/>
      <c r="C31" s="48"/>
      <c r="D31" s="48"/>
      <c r="E31" s="48"/>
      <c r="F31" s="48"/>
      <c r="G31" s="48"/>
      <c r="H31" s="48"/>
      <c r="I31" s="48"/>
      <c r="J31" s="48"/>
      <c r="K31" s="48"/>
      <c r="L31" s="48"/>
      <c r="M31" s="48"/>
      <c r="N31" s="48"/>
      <c r="O31" s="48"/>
      <c r="P31" s="48"/>
      <c r="Q31" s="48"/>
      <c r="R31" s="48"/>
      <c r="S31" s="48"/>
      <c r="T31" s="48"/>
      <c r="U31" s="48"/>
      <c r="V31" s="48"/>
      <c r="W31" s="48"/>
      <c r="X31" s="48"/>
      <c r="Y31" s="48"/>
      <c r="Z31" s="48"/>
      <c r="AA31" s="48"/>
      <c r="AB31" s="48"/>
      <c r="AC31" s="48"/>
      <c r="AD31" s="48"/>
      <c r="AE31" s="48"/>
      <c r="AF31" s="48"/>
      <c r="AG31" s="48"/>
      <c r="AH31" s="48"/>
      <c r="AI31" s="48"/>
      <c r="AJ31" s="48"/>
      <c r="AK31" s="48"/>
      <c r="AL31" s="48"/>
      <c r="AM31" s="48"/>
      <c r="AN31" s="48"/>
      <c r="AO31" s="48"/>
      <c r="AP31" s="48"/>
      <c r="AQ31" s="52"/>
      <c r="BE31" s="39"/>
    </row>
    <row r="32" s="1" customFormat="1" ht="25.92" customHeight="1">
      <c r="B32" s="47"/>
      <c r="C32" s="60"/>
      <c r="D32" s="61" t="s">
        <v>55</v>
      </c>
      <c r="E32" s="62"/>
      <c r="F32" s="62"/>
      <c r="G32" s="62"/>
      <c r="H32" s="62"/>
      <c r="I32" s="62"/>
      <c r="J32" s="62"/>
      <c r="K32" s="62"/>
      <c r="L32" s="62"/>
      <c r="M32" s="62"/>
      <c r="N32" s="62"/>
      <c r="O32" s="62"/>
      <c r="P32" s="62"/>
      <c r="Q32" s="62"/>
      <c r="R32" s="62"/>
      <c r="S32" s="62"/>
      <c r="T32" s="63" t="s">
        <v>56</v>
      </c>
      <c r="U32" s="62"/>
      <c r="V32" s="62"/>
      <c r="W32" s="62"/>
      <c r="X32" s="64" t="s">
        <v>57</v>
      </c>
      <c r="Y32" s="62"/>
      <c r="Z32" s="62"/>
      <c r="AA32" s="62"/>
      <c r="AB32" s="62"/>
      <c r="AC32" s="62"/>
      <c r="AD32" s="62"/>
      <c r="AE32" s="62"/>
      <c r="AF32" s="62"/>
      <c r="AG32" s="62"/>
      <c r="AH32" s="62"/>
      <c r="AI32" s="62"/>
      <c r="AJ32" s="62"/>
      <c r="AK32" s="65">
        <f>SUM(AK23:AK30)</f>
        <v>0</v>
      </c>
      <c r="AL32" s="62"/>
      <c r="AM32" s="62"/>
      <c r="AN32" s="62"/>
      <c r="AO32" s="66"/>
      <c r="AP32" s="60"/>
      <c r="AQ32" s="67"/>
      <c r="BE32" s="39"/>
    </row>
    <row r="33" s="1" customFormat="1" ht="6.96" customHeight="1">
      <c r="B33" s="47"/>
      <c r="C33" s="48"/>
      <c r="D33" s="48"/>
      <c r="E33" s="48"/>
      <c r="F33" s="48"/>
      <c r="G33" s="48"/>
      <c r="H33" s="48"/>
      <c r="I33" s="48"/>
      <c r="J33" s="48"/>
      <c r="K33" s="48"/>
      <c r="L33" s="48"/>
      <c r="M33" s="48"/>
      <c r="N33" s="48"/>
      <c r="O33" s="48"/>
      <c r="P33" s="48"/>
      <c r="Q33" s="48"/>
      <c r="R33" s="48"/>
      <c r="S33" s="48"/>
      <c r="T33" s="48"/>
      <c r="U33" s="48"/>
      <c r="V33" s="48"/>
      <c r="W33" s="48"/>
      <c r="X33" s="48"/>
      <c r="Y33" s="48"/>
      <c r="Z33" s="48"/>
      <c r="AA33" s="48"/>
      <c r="AB33" s="48"/>
      <c r="AC33" s="48"/>
      <c r="AD33" s="48"/>
      <c r="AE33" s="48"/>
      <c r="AF33" s="48"/>
      <c r="AG33" s="48"/>
      <c r="AH33" s="48"/>
      <c r="AI33" s="48"/>
      <c r="AJ33" s="48"/>
      <c r="AK33" s="48"/>
      <c r="AL33" s="48"/>
      <c r="AM33" s="48"/>
      <c r="AN33" s="48"/>
      <c r="AO33" s="48"/>
      <c r="AP33" s="48"/>
      <c r="AQ33" s="52"/>
    </row>
    <row r="34" s="1" customFormat="1" ht="6.96" customHeight="1">
      <c r="B34" s="68"/>
      <c r="C34" s="69"/>
      <c r="D34" s="69"/>
      <c r="E34" s="69"/>
      <c r="F34" s="69"/>
      <c r="G34" s="69"/>
      <c r="H34" s="69"/>
      <c r="I34" s="69"/>
      <c r="J34" s="69"/>
      <c r="K34" s="69"/>
      <c r="L34" s="69"/>
      <c r="M34" s="69"/>
      <c r="N34" s="69"/>
      <c r="O34" s="69"/>
      <c r="P34" s="69"/>
      <c r="Q34" s="69"/>
      <c r="R34" s="69"/>
      <c r="S34" s="69"/>
      <c r="T34" s="69"/>
      <c r="U34" s="69"/>
      <c r="V34" s="69"/>
      <c r="W34" s="69"/>
      <c r="X34" s="69"/>
      <c r="Y34" s="69"/>
      <c r="Z34" s="69"/>
      <c r="AA34" s="69"/>
      <c r="AB34" s="69"/>
      <c r="AC34" s="69"/>
      <c r="AD34" s="69"/>
      <c r="AE34" s="69"/>
      <c r="AF34" s="69"/>
      <c r="AG34" s="69"/>
      <c r="AH34" s="69"/>
      <c r="AI34" s="69"/>
      <c r="AJ34" s="69"/>
      <c r="AK34" s="69"/>
      <c r="AL34" s="69"/>
      <c r="AM34" s="69"/>
      <c r="AN34" s="69"/>
      <c r="AO34" s="69"/>
      <c r="AP34" s="69"/>
      <c r="AQ34" s="70"/>
    </row>
    <row r="38" s="1" customFormat="1" ht="6.96" customHeight="1">
      <c r="B38" s="71"/>
      <c r="C38" s="72"/>
      <c r="D38" s="72"/>
      <c r="E38" s="72"/>
      <c r="F38" s="72"/>
      <c r="G38" s="72"/>
      <c r="H38" s="72"/>
      <c r="I38" s="72"/>
      <c r="J38" s="72"/>
      <c r="K38" s="72"/>
      <c r="L38" s="72"/>
      <c r="M38" s="72"/>
      <c r="N38" s="72"/>
      <c r="O38" s="72"/>
      <c r="P38" s="72"/>
      <c r="Q38" s="72"/>
      <c r="R38" s="72"/>
      <c r="S38" s="72"/>
      <c r="T38" s="72"/>
      <c r="U38" s="72"/>
      <c r="V38" s="72"/>
      <c r="W38" s="72"/>
      <c r="X38" s="72"/>
      <c r="Y38" s="72"/>
      <c r="Z38" s="72"/>
      <c r="AA38" s="72"/>
      <c r="AB38" s="72"/>
      <c r="AC38" s="72"/>
      <c r="AD38" s="72"/>
      <c r="AE38" s="72"/>
      <c r="AF38" s="72"/>
      <c r="AG38" s="72"/>
      <c r="AH38" s="72"/>
      <c r="AI38" s="72"/>
      <c r="AJ38" s="72"/>
      <c r="AK38" s="72"/>
      <c r="AL38" s="72"/>
      <c r="AM38" s="72"/>
      <c r="AN38" s="72"/>
      <c r="AO38" s="72"/>
      <c r="AP38" s="72"/>
      <c r="AQ38" s="72"/>
      <c r="AR38" s="73"/>
    </row>
    <row r="39" s="1" customFormat="1" ht="36.96" customHeight="1">
      <c r="B39" s="47"/>
      <c r="C39" s="74" t="s">
        <v>58</v>
      </c>
      <c r="D39" s="75"/>
      <c r="E39" s="75"/>
      <c r="F39" s="75"/>
      <c r="G39" s="75"/>
      <c r="H39" s="75"/>
      <c r="I39" s="75"/>
      <c r="J39" s="75"/>
      <c r="K39" s="75"/>
      <c r="L39" s="75"/>
      <c r="M39" s="75"/>
      <c r="N39" s="75"/>
      <c r="O39" s="75"/>
      <c r="P39" s="75"/>
      <c r="Q39" s="75"/>
      <c r="R39" s="75"/>
      <c r="S39" s="75"/>
      <c r="T39" s="75"/>
      <c r="U39" s="75"/>
      <c r="V39" s="75"/>
      <c r="W39" s="75"/>
      <c r="X39" s="75"/>
      <c r="Y39" s="75"/>
      <c r="Z39" s="75"/>
      <c r="AA39" s="75"/>
      <c r="AB39" s="75"/>
      <c r="AC39" s="75"/>
      <c r="AD39" s="75"/>
      <c r="AE39" s="75"/>
      <c r="AF39" s="75"/>
      <c r="AG39" s="75"/>
      <c r="AH39" s="75"/>
      <c r="AI39" s="75"/>
      <c r="AJ39" s="75"/>
      <c r="AK39" s="75"/>
      <c r="AL39" s="75"/>
      <c r="AM39" s="75"/>
      <c r="AN39" s="75"/>
      <c r="AO39" s="75"/>
      <c r="AP39" s="75"/>
      <c r="AQ39" s="75"/>
      <c r="AR39" s="73"/>
    </row>
    <row r="40" s="1" customFormat="1" ht="6.96" customHeight="1">
      <c r="B40" s="47"/>
      <c r="C40" s="75"/>
      <c r="D40" s="75"/>
      <c r="E40" s="75"/>
      <c r="F40" s="75"/>
      <c r="G40" s="75"/>
      <c r="H40" s="75"/>
      <c r="I40" s="75"/>
      <c r="J40" s="75"/>
      <c r="K40" s="75"/>
      <c r="L40" s="75"/>
      <c r="M40" s="75"/>
      <c r="N40" s="75"/>
      <c r="O40" s="75"/>
      <c r="P40" s="75"/>
      <c r="Q40" s="75"/>
      <c r="R40" s="75"/>
      <c r="S40" s="75"/>
      <c r="T40" s="75"/>
      <c r="U40" s="75"/>
      <c r="V40" s="75"/>
      <c r="W40" s="75"/>
      <c r="X40" s="75"/>
      <c r="Y40" s="75"/>
      <c r="Z40" s="75"/>
      <c r="AA40" s="75"/>
      <c r="AB40" s="75"/>
      <c r="AC40" s="75"/>
      <c r="AD40" s="75"/>
      <c r="AE40" s="75"/>
      <c r="AF40" s="75"/>
      <c r="AG40" s="75"/>
      <c r="AH40" s="75"/>
      <c r="AI40" s="75"/>
      <c r="AJ40" s="75"/>
      <c r="AK40" s="75"/>
      <c r="AL40" s="75"/>
      <c r="AM40" s="75"/>
      <c r="AN40" s="75"/>
      <c r="AO40" s="75"/>
      <c r="AP40" s="75"/>
      <c r="AQ40" s="75"/>
      <c r="AR40" s="73"/>
    </row>
    <row r="41" s="3" customFormat="1" ht="14.4" customHeight="1">
      <c r="B41" s="76"/>
      <c r="C41" s="77" t="s">
        <v>15</v>
      </c>
      <c r="D41" s="78"/>
      <c r="E41" s="78"/>
      <c r="F41" s="78"/>
      <c r="G41" s="78"/>
      <c r="H41" s="78"/>
      <c r="I41" s="78"/>
      <c r="J41" s="78"/>
      <c r="K41" s="78"/>
      <c r="L41" s="78" t="str">
        <f>K5</f>
        <v>65018140</v>
      </c>
      <c r="M41" s="78"/>
      <c r="N41" s="78"/>
      <c r="O41" s="78"/>
      <c r="P41" s="78"/>
      <c r="Q41" s="78"/>
      <c r="R41" s="78"/>
      <c r="S41" s="78"/>
      <c r="T41" s="78"/>
      <c r="U41" s="78"/>
      <c r="V41" s="78"/>
      <c r="W41" s="78"/>
      <c r="X41" s="78"/>
      <c r="Y41" s="78"/>
      <c r="Z41" s="78"/>
      <c r="AA41" s="78"/>
      <c r="AB41" s="78"/>
      <c r="AC41" s="78"/>
      <c r="AD41" s="78"/>
      <c r="AE41" s="78"/>
      <c r="AF41" s="78"/>
      <c r="AG41" s="78"/>
      <c r="AH41" s="78"/>
      <c r="AI41" s="78"/>
      <c r="AJ41" s="78"/>
      <c r="AK41" s="78"/>
      <c r="AL41" s="78"/>
      <c r="AM41" s="78"/>
      <c r="AN41" s="78"/>
      <c r="AO41" s="78"/>
      <c r="AP41" s="78"/>
      <c r="AQ41" s="78"/>
      <c r="AR41" s="79"/>
    </row>
    <row r="42" s="4" customFormat="1" ht="36.96" customHeight="1">
      <c r="B42" s="80"/>
      <c r="C42" s="81" t="s">
        <v>18</v>
      </c>
      <c r="D42" s="82"/>
      <c r="E42" s="82"/>
      <c r="F42" s="82"/>
      <c r="G42" s="82"/>
      <c r="H42" s="82"/>
      <c r="I42" s="82"/>
      <c r="J42" s="82"/>
      <c r="K42" s="82"/>
      <c r="L42" s="83" t="str">
        <f>K6</f>
        <v>Výměna pražců v km 199,257 – 201,565 v úseku Žabokliky - Žatec</v>
      </c>
      <c r="M42" s="82"/>
      <c r="N42" s="82"/>
      <c r="O42" s="82"/>
      <c r="P42" s="82"/>
      <c r="Q42" s="82"/>
      <c r="R42" s="82"/>
      <c r="S42" s="82"/>
      <c r="T42" s="82"/>
      <c r="U42" s="82"/>
      <c r="V42" s="82"/>
      <c r="W42" s="82"/>
      <c r="X42" s="82"/>
      <c r="Y42" s="82"/>
      <c r="Z42" s="82"/>
      <c r="AA42" s="82"/>
      <c r="AB42" s="82"/>
      <c r="AC42" s="82"/>
      <c r="AD42" s="82"/>
      <c r="AE42" s="82"/>
      <c r="AF42" s="82"/>
      <c r="AG42" s="82"/>
      <c r="AH42" s="82"/>
      <c r="AI42" s="82"/>
      <c r="AJ42" s="82"/>
      <c r="AK42" s="82"/>
      <c r="AL42" s="82"/>
      <c r="AM42" s="82"/>
      <c r="AN42" s="82"/>
      <c r="AO42" s="82"/>
      <c r="AP42" s="82"/>
      <c r="AQ42" s="82"/>
      <c r="AR42" s="84"/>
    </row>
    <row r="43" s="1" customFormat="1" ht="6.96" customHeight="1">
      <c r="B43" s="47"/>
      <c r="C43" s="75"/>
      <c r="D43" s="75"/>
      <c r="E43" s="75"/>
      <c r="F43" s="75"/>
      <c r="G43" s="75"/>
      <c r="H43" s="75"/>
      <c r="I43" s="75"/>
      <c r="J43" s="75"/>
      <c r="K43" s="75"/>
      <c r="L43" s="75"/>
      <c r="M43" s="75"/>
      <c r="N43" s="75"/>
      <c r="O43" s="75"/>
      <c r="P43" s="75"/>
      <c r="Q43" s="75"/>
      <c r="R43" s="75"/>
      <c r="S43" s="75"/>
      <c r="T43" s="75"/>
      <c r="U43" s="75"/>
      <c r="V43" s="75"/>
      <c r="W43" s="75"/>
      <c r="X43" s="75"/>
      <c r="Y43" s="75"/>
      <c r="Z43" s="75"/>
      <c r="AA43" s="75"/>
      <c r="AB43" s="75"/>
      <c r="AC43" s="75"/>
      <c r="AD43" s="75"/>
      <c r="AE43" s="75"/>
      <c r="AF43" s="75"/>
      <c r="AG43" s="75"/>
      <c r="AH43" s="75"/>
      <c r="AI43" s="75"/>
      <c r="AJ43" s="75"/>
      <c r="AK43" s="75"/>
      <c r="AL43" s="75"/>
      <c r="AM43" s="75"/>
      <c r="AN43" s="75"/>
      <c r="AO43" s="75"/>
      <c r="AP43" s="75"/>
      <c r="AQ43" s="75"/>
      <c r="AR43" s="73"/>
    </row>
    <row r="44" s="1" customFormat="1">
      <c r="B44" s="47"/>
      <c r="C44" s="77" t="s">
        <v>24</v>
      </c>
      <c r="D44" s="75"/>
      <c r="E44" s="75"/>
      <c r="F44" s="75"/>
      <c r="G44" s="75"/>
      <c r="H44" s="75"/>
      <c r="I44" s="75"/>
      <c r="J44" s="75"/>
      <c r="K44" s="75"/>
      <c r="L44" s="85" t="str">
        <f>IF(K8="","",K8)</f>
        <v>TO Žatec</v>
      </c>
      <c r="M44" s="75"/>
      <c r="N44" s="75"/>
      <c r="O44" s="75"/>
      <c r="P44" s="75"/>
      <c r="Q44" s="75"/>
      <c r="R44" s="75"/>
      <c r="S44" s="75"/>
      <c r="T44" s="75"/>
      <c r="U44" s="75"/>
      <c r="V44" s="75"/>
      <c r="W44" s="75"/>
      <c r="X44" s="75"/>
      <c r="Y44" s="75"/>
      <c r="Z44" s="75"/>
      <c r="AA44" s="75"/>
      <c r="AB44" s="75"/>
      <c r="AC44" s="75"/>
      <c r="AD44" s="75"/>
      <c r="AE44" s="75"/>
      <c r="AF44" s="75"/>
      <c r="AG44" s="75"/>
      <c r="AH44" s="75"/>
      <c r="AI44" s="77" t="s">
        <v>26</v>
      </c>
      <c r="AJ44" s="75"/>
      <c r="AK44" s="75"/>
      <c r="AL44" s="75"/>
      <c r="AM44" s="86" t="str">
        <f>IF(AN8= "","",AN8)</f>
        <v>15. 10. 2018</v>
      </c>
      <c r="AN44" s="86"/>
      <c r="AO44" s="75"/>
      <c r="AP44" s="75"/>
      <c r="AQ44" s="75"/>
      <c r="AR44" s="73"/>
    </row>
    <row r="45" s="1" customFormat="1" ht="6.96" customHeight="1">
      <c r="B45" s="47"/>
      <c r="C45" s="75"/>
      <c r="D45" s="75"/>
      <c r="E45" s="75"/>
      <c r="F45" s="75"/>
      <c r="G45" s="75"/>
      <c r="H45" s="75"/>
      <c r="I45" s="75"/>
      <c r="J45" s="75"/>
      <c r="K45" s="75"/>
      <c r="L45" s="75"/>
      <c r="M45" s="75"/>
      <c r="N45" s="75"/>
      <c r="O45" s="75"/>
      <c r="P45" s="75"/>
      <c r="Q45" s="75"/>
      <c r="R45" s="75"/>
      <c r="S45" s="75"/>
      <c r="T45" s="75"/>
      <c r="U45" s="75"/>
      <c r="V45" s="75"/>
      <c r="W45" s="75"/>
      <c r="X45" s="75"/>
      <c r="Y45" s="75"/>
      <c r="Z45" s="75"/>
      <c r="AA45" s="75"/>
      <c r="AB45" s="75"/>
      <c r="AC45" s="75"/>
      <c r="AD45" s="75"/>
      <c r="AE45" s="75"/>
      <c r="AF45" s="75"/>
      <c r="AG45" s="75"/>
      <c r="AH45" s="75"/>
      <c r="AI45" s="75"/>
      <c r="AJ45" s="75"/>
      <c r="AK45" s="75"/>
      <c r="AL45" s="75"/>
      <c r="AM45" s="75"/>
      <c r="AN45" s="75"/>
      <c r="AO45" s="75"/>
      <c r="AP45" s="75"/>
      <c r="AQ45" s="75"/>
      <c r="AR45" s="73"/>
    </row>
    <row r="46" s="1" customFormat="1">
      <c r="B46" s="47"/>
      <c r="C46" s="77" t="s">
        <v>32</v>
      </c>
      <c r="D46" s="75"/>
      <c r="E46" s="75"/>
      <c r="F46" s="75"/>
      <c r="G46" s="75"/>
      <c r="H46" s="75"/>
      <c r="I46" s="75"/>
      <c r="J46" s="75"/>
      <c r="K46" s="75"/>
      <c r="L46" s="78" t="str">
        <f>IF(E11= "","",E11)</f>
        <v>SŽDC s.o., OŘ UNL, ST Most</v>
      </c>
      <c r="M46" s="75"/>
      <c r="N46" s="75"/>
      <c r="O46" s="75"/>
      <c r="P46" s="75"/>
      <c r="Q46" s="75"/>
      <c r="R46" s="75"/>
      <c r="S46" s="75"/>
      <c r="T46" s="75"/>
      <c r="U46" s="75"/>
      <c r="V46" s="75"/>
      <c r="W46" s="75"/>
      <c r="X46" s="75"/>
      <c r="Y46" s="75"/>
      <c r="Z46" s="75"/>
      <c r="AA46" s="75"/>
      <c r="AB46" s="75"/>
      <c r="AC46" s="75"/>
      <c r="AD46" s="75"/>
      <c r="AE46" s="75"/>
      <c r="AF46" s="75"/>
      <c r="AG46" s="75"/>
      <c r="AH46" s="75"/>
      <c r="AI46" s="77" t="s">
        <v>40</v>
      </c>
      <c r="AJ46" s="75"/>
      <c r="AK46" s="75"/>
      <c r="AL46" s="75"/>
      <c r="AM46" s="78" t="str">
        <f>IF(E17="","",E17)</f>
        <v xml:space="preserve"> </v>
      </c>
      <c r="AN46" s="78"/>
      <c r="AO46" s="78"/>
      <c r="AP46" s="78"/>
      <c r="AQ46" s="75"/>
      <c r="AR46" s="73"/>
      <c r="AS46" s="87" t="s">
        <v>59</v>
      </c>
      <c r="AT46" s="88"/>
      <c r="AU46" s="89"/>
      <c r="AV46" s="89"/>
      <c r="AW46" s="89"/>
      <c r="AX46" s="89"/>
      <c r="AY46" s="89"/>
      <c r="AZ46" s="89"/>
      <c r="BA46" s="89"/>
      <c r="BB46" s="89"/>
      <c r="BC46" s="89"/>
      <c r="BD46" s="90"/>
    </row>
    <row r="47" s="1" customFormat="1">
      <c r="B47" s="47"/>
      <c r="C47" s="77" t="s">
        <v>38</v>
      </c>
      <c r="D47" s="75"/>
      <c r="E47" s="75"/>
      <c r="F47" s="75"/>
      <c r="G47" s="75"/>
      <c r="H47" s="75"/>
      <c r="I47" s="75"/>
      <c r="J47" s="75"/>
      <c r="K47" s="75"/>
      <c r="L47" s="78" t="str">
        <f>IF(E14= "Vyplň údaj","",E14)</f>
        <v/>
      </c>
      <c r="M47" s="75"/>
      <c r="N47" s="75"/>
      <c r="O47" s="75"/>
      <c r="P47" s="75"/>
      <c r="Q47" s="75"/>
      <c r="R47" s="75"/>
      <c r="S47" s="75"/>
      <c r="T47" s="75"/>
      <c r="U47" s="75"/>
      <c r="V47" s="75"/>
      <c r="W47" s="75"/>
      <c r="X47" s="75"/>
      <c r="Y47" s="75"/>
      <c r="Z47" s="75"/>
      <c r="AA47" s="75"/>
      <c r="AB47" s="75"/>
      <c r="AC47" s="75"/>
      <c r="AD47" s="75"/>
      <c r="AE47" s="75"/>
      <c r="AF47" s="75"/>
      <c r="AG47" s="75"/>
      <c r="AH47" s="75"/>
      <c r="AI47" s="75"/>
      <c r="AJ47" s="75"/>
      <c r="AK47" s="75"/>
      <c r="AL47" s="75"/>
      <c r="AM47" s="75"/>
      <c r="AN47" s="75"/>
      <c r="AO47" s="75"/>
      <c r="AP47" s="75"/>
      <c r="AQ47" s="75"/>
      <c r="AR47" s="73"/>
      <c r="AS47" s="91"/>
      <c r="AT47" s="92"/>
      <c r="AU47" s="93"/>
      <c r="AV47" s="93"/>
      <c r="AW47" s="93"/>
      <c r="AX47" s="93"/>
      <c r="AY47" s="93"/>
      <c r="AZ47" s="93"/>
      <c r="BA47" s="93"/>
      <c r="BB47" s="93"/>
      <c r="BC47" s="93"/>
      <c r="BD47" s="94"/>
    </row>
    <row r="48" s="1" customFormat="1" ht="10.8" customHeight="1">
      <c r="B48" s="47"/>
      <c r="C48" s="75"/>
      <c r="D48" s="75"/>
      <c r="E48" s="75"/>
      <c r="F48" s="75"/>
      <c r="G48" s="75"/>
      <c r="H48" s="75"/>
      <c r="I48" s="75"/>
      <c r="J48" s="75"/>
      <c r="K48" s="75"/>
      <c r="L48" s="75"/>
      <c r="M48" s="75"/>
      <c r="N48" s="75"/>
      <c r="O48" s="75"/>
      <c r="P48" s="75"/>
      <c r="Q48" s="75"/>
      <c r="R48" s="75"/>
      <c r="S48" s="75"/>
      <c r="T48" s="75"/>
      <c r="U48" s="75"/>
      <c r="V48" s="75"/>
      <c r="W48" s="75"/>
      <c r="X48" s="75"/>
      <c r="Y48" s="75"/>
      <c r="Z48" s="75"/>
      <c r="AA48" s="75"/>
      <c r="AB48" s="75"/>
      <c r="AC48" s="75"/>
      <c r="AD48" s="75"/>
      <c r="AE48" s="75"/>
      <c r="AF48" s="75"/>
      <c r="AG48" s="75"/>
      <c r="AH48" s="75"/>
      <c r="AI48" s="75"/>
      <c r="AJ48" s="75"/>
      <c r="AK48" s="75"/>
      <c r="AL48" s="75"/>
      <c r="AM48" s="75"/>
      <c r="AN48" s="75"/>
      <c r="AO48" s="75"/>
      <c r="AP48" s="75"/>
      <c r="AQ48" s="75"/>
      <c r="AR48" s="73"/>
      <c r="AS48" s="95"/>
      <c r="AT48" s="56"/>
      <c r="AU48" s="48"/>
      <c r="AV48" s="48"/>
      <c r="AW48" s="48"/>
      <c r="AX48" s="48"/>
      <c r="AY48" s="48"/>
      <c r="AZ48" s="48"/>
      <c r="BA48" s="48"/>
      <c r="BB48" s="48"/>
      <c r="BC48" s="48"/>
      <c r="BD48" s="96"/>
    </row>
    <row r="49" s="1" customFormat="1" ht="29.28" customHeight="1">
      <c r="B49" s="47"/>
      <c r="C49" s="97" t="s">
        <v>60</v>
      </c>
      <c r="D49" s="98"/>
      <c r="E49" s="98"/>
      <c r="F49" s="98"/>
      <c r="G49" s="98"/>
      <c r="H49" s="99"/>
      <c r="I49" s="100" t="s">
        <v>61</v>
      </c>
      <c r="J49" s="98"/>
      <c r="K49" s="98"/>
      <c r="L49" s="98"/>
      <c r="M49" s="98"/>
      <c r="N49" s="98"/>
      <c r="O49" s="98"/>
      <c r="P49" s="98"/>
      <c r="Q49" s="98"/>
      <c r="R49" s="98"/>
      <c r="S49" s="98"/>
      <c r="T49" s="98"/>
      <c r="U49" s="98"/>
      <c r="V49" s="98"/>
      <c r="W49" s="98"/>
      <c r="X49" s="98"/>
      <c r="Y49" s="98"/>
      <c r="Z49" s="98"/>
      <c r="AA49" s="98"/>
      <c r="AB49" s="98"/>
      <c r="AC49" s="98"/>
      <c r="AD49" s="98"/>
      <c r="AE49" s="98"/>
      <c r="AF49" s="98"/>
      <c r="AG49" s="101" t="s">
        <v>62</v>
      </c>
      <c r="AH49" s="98"/>
      <c r="AI49" s="98"/>
      <c r="AJ49" s="98"/>
      <c r="AK49" s="98"/>
      <c r="AL49" s="98"/>
      <c r="AM49" s="98"/>
      <c r="AN49" s="100" t="s">
        <v>63</v>
      </c>
      <c r="AO49" s="98"/>
      <c r="AP49" s="98"/>
      <c r="AQ49" s="102" t="s">
        <v>64</v>
      </c>
      <c r="AR49" s="73"/>
      <c r="AS49" s="103" t="s">
        <v>65</v>
      </c>
      <c r="AT49" s="104" t="s">
        <v>66</v>
      </c>
      <c r="AU49" s="104" t="s">
        <v>67</v>
      </c>
      <c r="AV49" s="104" t="s">
        <v>68</v>
      </c>
      <c r="AW49" s="104" t="s">
        <v>69</v>
      </c>
      <c r="AX49" s="104" t="s">
        <v>70</v>
      </c>
      <c r="AY49" s="104" t="s">
        <v>71</v>
      </c>
      <c r="AZ49" s="104" t="s">
        <v>72</v>
      </c>
      <c r="BA49" s="104" t="s">
        <v>73</v>
      </c>
      <c r="BB49" s="104" t="s">
        <v>74</v>
      </c>
      <c r="BC49" s="104" t="s">
        <v>75</v>
      </c>
      <c r="BD49" s="105" t="s">
        <v>76</v>
      </c>
    </row>
    <row r="50" s="1" customFormat="1" ht="10.8" customHeight="1">
      <c r="B50" s="47"/>
      <c r="C50" s="75"/>
      <c r="D50" s="75"/>
      <c r="E50" s="75"/>
      <c r="F50" s="75"/>
      <c r="G50" s="75"/>
      <c r="H50" s="75"/>
      <c r="I50" s="75"/>
      <c r="J50" s="75"/>
      <c r="K50" s="75"/>
      <c r="L50" s="75"/>
      <c r="M50" s="75"/>
      <c r="N50" s="75"/>
      <c r="O50" s="75"/>
      <c r="P50" s="75"/>
      <c r="Q50" s="75"/>
      <c r="R50" s="75"/>
      <c r="S50" s="75"/>
      <c r="T50" s="75"/>
      <c r="U50" s="75"/>
      <c r="V50" s="75"/>
      <c r="W50" s="75"/>
      <c r="X50" s="75"/>
      <c r="Y50" s="75"/>
      <c r="Z50" s="75"/>
      <c r="AA50" s="75"/>
      <c r="AB50" s="75"/>
      <c r="AC50" s="75"/>
      <c r="AD50" s="75"/>
      <c r="AE50" s="75"/>
      <c r="AF50" s="75"/>
      <c r="AG50" s="75"/>
      <c r="AH50" s="75"/>
      <c r="AI50" s="75"/>
      <c r="AJ50" s="75"/>
      <c r="AK50" s="75"/>
      <c r="AL50" s="75"/>
      <c r="AM50" s="75"/>
      <c r="AN50" s="75"/>
      <c r="AO50" s="75"/>
      <c r="AP50" s="75"/>
      <c r="AQ50" s="75"/>
      <c r="AR50" s="73"/>
      <c r="AS50" s="106"/>
      <c r="AT50" s="107"/>
      <c r="AU50" s="107"/>
      <c r="AV50" s="107"/>
      <c r="AW50" s="107"/>
      <c r="AX50" s="107"/>
      <c r="AY50" s="107"/>
      <c r="AZ50" s="107"/>
      <c r="BA50" s="107"/>
      <c r="BB50" s="107"/>
      <c r="BC50" s="107"/>
      <c r="BD50" s="108"/>
    </row>
    <row r="51" s="4" customFormat="1" ht="32.4" customHeight="1">
      <c r="B51" s="80"/>
      <c r="C51" s="109" t="s">
        <v>77</v>
      </c>
      <c r="D51" s="110"/>
      <c r="E51" s="110"/>
      <c r="F51" s="110"/>
      <c r="G51" s="110"/>
      <c r="H51" s="110"/>
      <c r="I51" s="110"/>
      <c r="J51" s="110"/>
      <c r="K51" s="110"/>
      <c r="L51" s="110"/>
      <c r="M51" s="110"/>
      <c r="N51" s="110"/>
      <c r="O51" s="110"/>
      <c r="P51" s="110"/>
      <c r="Q51" s="110"/>
      <c r="R51" s="110"/>
      <c r="S51" s="110"/>
      <c r="T51" s="110"/>
      <c r="U51" s="110"/>
      <c r="V51" s="110"/>
      <c r="W51" s="110"/>
      <c r="X51" s="110"/>
      <c r="Y51" s="110"/>
      <c r="Z51" s="110"/>
      <c r="AA51" s="110"/>
      <c r="AB51" s="110"/>
      <c r="AC51" s="110"/>
      <c r="AD51" s="110"/>
      <c r="AE51" s="110"/>
      <c r="AF51" s="110"/>
      <c r="AG51" s="111">
        <f>ROUND(AG52+AG54+AG56+AG59,2)</f>
        <v>0</v>
      </c>
      <c r="AH51" s="111"/>
      <c r="AI51" s="111"/>
      <c r="AJ51" s="111"/>
      <c r="AK51" s="111"/>
      <c r="AL51" s="111"/>
      <c r="AM51" s="111"/>
      <c r="AN51" s="112">
        <f>SUM(AG51,AT51)</f>
        <v>0</v>
      </c>
      <c r="AO51" s="112"/>
      <c r="AP51" s="112"/>
      <c r="AQ51" s="113" t="s">
        <v>41</v>
      </c>
      <c r="AR51" s="84"/>
      <c r="AS51" s="114">
        <f>ROUND(AS52+AS54+AS56+AS59,2)</f>
        <v>0</v>
      </c>
      <c r="AT51" s="115">
        <f>ROUND(SUM(AV51:AW51),2)</f>
        <v>0</v>
      </c>
      <c r="AU51" s="116">
        <f>ROUND(AU52+AU54+AU56+AU59,5)</f>
        <v>0</v>
      </c>
      <c r="AV51" s="115">
        <f>ROUND(AZ51*L26,2)</f>
        <v>0</v>
      </c>
      <c r="AW51" s="115">
        <f>ROUND(BA51*L27,2)</f>
        <v>0</v>
      </c>
      <c r="AX51" s="115">
        <f>ROUND(BB51*L26,2)</f>
        <v>0</v>
      </c>
      <c r="AY51" s="115">
        <f>ROUND(BC51*L27,2)</f>
        <v>0</v>
      </c>
      <c r="AZ51" s="115">
        <f>ROUND(AZ52+AZ54+AZ56+AZ59,2)</f>
        <v>0</v>
      </c>
      <c r="BA51" s="115">
        <f>ROUND(BA52+BA54+BA56+BA59,2)</f>
        <v>0</v>
      </c>
      <c r="BB51" s="115">
        <f>ROUND(BB52+BB54+BB56+BB59,2)</f>
        <v>0</v>
      </c>
      <c r="BC51" s="115">
        <f>ROUND(BC52+BC54+BC56+BC59,2)</f>
        <v>0</v>
      </c>
      <c r="BD51" s="117">
        <f>ROUND(BD52+BD54+BD56+BD59,2)</f>
        <v>0</v>
      </c>
      <c r="BS51" s="118" t="s">
        <v>78</v>
      </c>
      <c r="BT51" s="118" t="s">
        <v>79</v>
      </c>
      <c r="BU51" s="119" t="s">
        <v>80</v>
      </c>
      <c r="BV51" s="118" t="s">
        <v>81</v>
      </c>
      <c r="BW51" s="118" t="s">
        <v>7</v>
      </c>
      <c r="BX51" s="118" t="s">
        <v>82</v>
      </c>
      <c r="CL51" s="118" t="s">
        <v>21</v>
      </c>
    </row>
    <row r="52" s="5" customFormat="1" ht="16.5" customHeight="1">
      <c r="B52" s="120"/>
      <c r="C52" s="121"/>
      <c r="D52" s="122" t="s">
        <v>83</v>
      </c>
      <c r="E52" s="122"/>
      <c r="F52" s="122"/>
      <c r="G52" s="122"/>
      <c r="H52" s="122"/>
      <c r="I52" s="123"/>
      <c r="J52" s="122" t="s">
        <v>84</v>
      </c>
      <c r="K52" s="122"/>
      <c r="L52" s="122"/>
      <c r="M52" s="122"/>
      <c r="N52" s="122"/>
      <c r="O52" s="122"/>
      <c r="P52" s="122"/>
      <c r="Q52" s="122"/>
      <c r="R52" s="122"/>
      <c r="S52" s="122"/>
      <c r="T52" s="122"/>
      <c r="U52" s="122"/>
      <c r="V52" s="122"/>
      <c r="W52" s="122"/>
      <c r="X52" s="122"/>
      <c r="Y52" s="122"/>
      <c r="Z52" s="122"/>
      <c r="AA52" s="122"/>
      <c r="AB52" s="122"/>
      <c r="AC52" s="122"/>
      <c r="AD52" s="122"/>
      <c r="AE52" s="122"/>
      <c r="AF52" s="122"/>
      <c r="AG52" s="124">
        <f>ROUND(AG53,2)</f>
        <v>0</v>
      </c>
      <c r="AH52" s="123"/>
      <c r="AI52" s="123"/>
      <c r="AJ52" s="123"/>
      <c r="AK52" s="123"/>
      <c r="AL52" s="123"/>
      <c r="AM52" s="123"/>
      <c r="AN52" s="125">
        <f>SUM(AG52,AT52)</f>
        <v>0</v>
      </c>
      <c r="AO52" s="123"/>
      <c r="AP52" s="123"/>
      <c r="AQ52" s="126" t="s">
        <v>85</v>
      </c>
      <c r="AR52" s="127"/>
      <c r="AS52" s="128">
        <f>ROUND(AS53,2)</f>
        <v>0</v>
      </c>
      <c r="AT52" s="129">
        <f>ROUND(SUM(AV52:AW52),2)</f>
        <v>0</v>
      </c>
      <c r="AU52" s="130">
        <f>ROUND(AU53,5)</f>
        <v>0</v>
      </c>
      <c r="AV52" s="129">
        <f>ROUND(AZ52*L26,2)</f>
        <v>0</v>
      </c>
      <c r="AW52" s="129">
        <f>ROUND(BA52*L27,2)</f>
        <v>0</v>
      </c>
      <c r="AX52" s="129">
        <f>ROUND(BB52*L26,2)</f>
        <v>0</v>
      </c>
      <c r="AY52" s="129">
        <f>ROUND(BC52*L27,2)</f>
        <v>0</v>
      </c>
      <c r="AZ52" s="129">
        <f>ROUND(AZ53,2)</f>
        <v>0</v>
      </c>
      <c r="BA52" s="129">
        <f>ROUND(BA53,2)</f>
        <v>0</v>
      </c>
      <c r="BB52" s="129">
        <f>ROUND(BB53,2)</f>
        <v>0</v>
      </c>
      <c r="BC52" s="129">
        <f>ROUND(BC53,2)</f>
        <v>0</v>
      </c>
      <c r="BD52" s="131">
        <f>ROUND(BD53,2)</f>
        <v>0</v>
      </c>
      <c r="BS52" s="132" t="s">
        <v>78</v>
      </c>
      <c r="BT52" s="132" t="s">
        <v>86</v>
      </c>
      <c r="BU52" s="132" t="s">
        <v>80</v>
      </c>
      <c r="BV52" s="132" t="s">
        <v>81</v>
      </c>
      <c r="BW52" s="132" t="s">
        <v>87</v>
      </c>
      <c r="BX52" s="132" t="s">
        <v>7</v>
      </c>
      <c r="CL52" s="132" t="s">
        <v>41</v>
      </c>
      <c r="CM52" s="132" t="s">
        <v>88</v>
      </c>
    </row>
    <row r="53" s="6" customFormat="1" ht="16.5" customHeight="1">
      <c r="A53" s="133" t="s">
        <v>89</v>
      </c>
      <c r="B53" s="134"/>
      <c r="C53" s="135"/>
      <c r="D53" s="135"/>
      <c r="E53" s="136" t="s">
        <v>90</v>
      </c>
      <c r="F53" s="136"/>
      <c r="G53" s="136"/>
      <c r="H53" s="136"/>
      <c r="I53" s="136"/>
      <c r="J53" s="135"/>
      <c r="K53" s="136" t="s">
        <v>84</v>
      </c>
      <c r="L53" s="136"/>
      <c r="M53" s="136"/>
      <c r="N53" s="136"/>
      <c r="O53" s="136"/>
      <c r="P53" s="136"/>
      <c r="Q53" s="136"/>
      <c r="R53" s="136"/>
      <c r="S53" s="136"/>
      <c r="T53" s="136"/>
      <c r="U53" s="136"/>
      <c r="V53" s="136"/>
      <c r="W53" s="136"/>
      <c r="X53" s="136"/>
      <c r="Y53" s="136"/>
      <c r="Z53" s="136"/>
      <c r="AA53" s="136"/>
      <c r="AB53" s="136"/>
      <c r="AC53" s="136"/>
      <c r="AD53" s="136"/>
      <c r="AE53" s="136"/>
      <c r="AF53" s="136"/>
      <c r="AG53" s="137">
        <f>'Č11 - Souvislá výměna pražců'!J29</f>
        <v>0</v>
      </c>
      <c r="AH53" s="135"/>
      <c r="AI53" s="135"/>
      <c r="AJ53" s="135"/>
      <c r="AK53" s="135"/>
      <c r="AL53" s="135"/>
      <c r="AM53" s="135"/>
      <c r="AN53" s="137">
        <f>SUM(AG53,AT53)</f>
        <v>0</v>
      </c>
      <c r="AO53" s="135"/>
      <c r="AP53" s="135"/>
      <c r="AQ53" s="138" t="s">
        <v>91</v>
      </c>
      <c r="AR53" s="139"/>
      <c r="AS53" s="140">
        <v>0</v>
      </c>
      <c r="AT53" s="141">
        <f>ROUND(SUM(AV53:AW53),2)</f>
        <v>0</v>
      </c>
      <c r="AU53" s="142">
        <f>'Č11 - Souvislá výměna pražců'!P85</f>
        <v>0</v>
      </c>
      <c r="AV53" s="141">
        <f>'Č11 - Souvislá výměna pražců'!J32</f>
        <v>0</v>
      </c>
      <c r="AW53" s="141">
        <f>'Č11 - Souvislá výměna pražců'!J33</f>
        <v>0</v>
      </c>
      <c r="AX53" s="141">
        <f>'Č11 - Souvislá výměna pražců'!J34</f>
        <v>0</v>
      </c>
      <c r="AY53" s="141">
        <f>'Č11 - Souvislá výměna pražců'!J35</f>
        <v>0</v>
      </c>
      <c r="AZ53" s="141">
        <f>'Č11 - Souvislá výměna pražců'!F32</f>
        <v>0</v>
      </c>
      <c r="BA53" s="141">
        <f>'Č11 - Souvislá výměna pražců'!F33</f>
        <v>0</v>
      </c>
      <c r="BB53" s="141">
        <f>'Č11 - Souvislá výměna pražců'!F34</f>
        <v>0</v>
      </c>
      <c r="BC53" s="141">
        <f>'Č11 - Souvislá výměna pražců'!F35</f>
        <v>0</v>
      </c>
      <c r="BD53" s="143">
        <f>'Č11 - Souvislá výměna pražců'!F36</f>
        <v>0</v>
      </c>
      <c r="BT53" s="144" t="s">
        <v>88</v>
      </c>
      <c r="BV53" s="144" t="s">
        <v>81</v>
      </c>
      <c r="BW53" s="144" t="s">
        <v>92</v>
      </c>
      <c r="BX53" s="144" t="s">
        <v>87</v>
      </c>
      <c r="CL53" s="144" t="s">
        <v>41</v>
      </c>
    </row>
    <row r="54" s="5" customFormat="1" ht="16.5" customHeight="1">
      <c r="B54" s="120"/>
      <c r="C54" s="121"/>
      <c r="D54" s="122" t="s">
        <v>93</v>
      </c>
      <c r="E54" s="122"/>
      <c r="F54" s="122"/>
      <c r="G54" s="122"/>
      <c r="H54" s="122"/>
      <c r="I54" s="123"/>
      <c r="J54" s="122" t="s">
        <v>94</v>
      </c>
      <c r="K54" s="122"/>
      <c r="L54" s="122"/>
      <c r="M54" s="122"/>
      <c r="N54" s="122"/>
      <c r="O54" s="122"/>
      <c r="P54" s="122"/>
      <c r="Q54" s="122"/>
      <c r="R54" s="122"/>
      <c r="S54" s="122"/>
      <c r="T54" s="122"/>
      <c r="U54" s="122"/>
      <c r="V54" s="122"/>
      <c r="W54" s="122"/>
      <c r="X54" s="122"/>
      <c r="Y54" s="122"/>
      <c r="Z54" s="122"/>
      <c r="AA54" s="122"/>
      <c r="AB54" s="122"/>
      <c r="AC54" s="122"/>
      <c r="AD54" s="122"/>
      <c r="AE54" s="122"/>
      <c r="AF54" s="122"/>
      <c r="AG54" s="124">
        <f>ROUND(AG55,2)</f>
        <v>0</v>
      </c>
      <c r="AH54" s="123"/>
      <c r="AI54" s="123"/>
      <c r="AJ54" s="123"/>
      <c r="AK54" s="123"/>
      <c r="AL54" s="123"/>
      <c r="AM54" s="123"/>
      <c r="AN54" s="125">
        <f>SUM(AG54,AT54)</f>
        <v>0</v>
      </c>
      <c r="AO54" s="123"/>
      <c r="AP54" s="123"/>
      <c r="AQ54" s="126" t="s">
        <v>85</v>
      </c>
      <c r="AR54" s="127"/>
      <c r="AS54" s="128">
        <f>ROUND(AS55,2)</f>
        <v>0</v>
      </c>
      <c r="AT54" s="129">
        <f>ROUND(SUM(AV54:AW54),2)</f>
        <v>0</v>
      </c>
      <c r="AU54" s="130">
        <f>ROUND(AU55,5)</f>
        <v>0</v>
      </c>
      <c r="AV54" s="129">
        <f>ROUND(AZ54*L26,2)</f>
        <v>0</v>
      </c>
      <c r="AW54" s="129">
        <f>ROUND(BA54*L27,2)</f>
        <v>0</v>
      </c>
      <c r="AX54" s="129">
        <f>ROUND(BB54*L26,2)</f>
        <v>0</v>
      </c>
      <c r="AY54" s="129">
        <f>ROUND(BC54*L27,2)</f>
        <v>0</v>
      </c>
      <c r="AZ54" s="129">
        <f>ROUND(AZ55,2)</f>
        <v>0</v>
      </c>
      <c r="BA54" s="129">
        <f>ROUND(BA55,2)</f>
        <v>0</v>
      </c>
      <c r="BB54" s="129">
        <f>ROUND(BB55,2)</f>
        <v>0</v>
      </c>
      <c r="BC54" s="129">
        <f>ROUND(BC55,2)</f>
        <v>0</v>
      </c>
      <c r="BD54" s="131">
        <f>ROUND(BD55,2)</f>
        <v>0</v>
      </c>
      <c r="BS54" s="132" t="s">
        <v>78</v>
      </c>
      <c r="BT54" s="132" t="s">
        <v>86</v>
      </c>
      <c r="BU54" s="132" t="s">
        <v>80</v>
      </c>
      <c r="BV54" s="132" t="s">
        <v>81</v>
      </c>
      <c r="BW54" s="132" t="s">
        <v>95</v>
      </c>
      <c r="BX54" s="132" t="s">
        <v>7</v>
      </c>
      <c r="CL54" s="132" t="s">
        <v>41</v>
      </c>
      <c r="CM54" s="132" t="s">
        <v>88</v>
      </c>
    </row>
    <row r="55" s="6" customFormat="1" ht="16.5" customHeight="1">
      <c r="A55" s="133" t="s">
        <v>89</v>
      </c>
      <c r="B55" s="134"/>
      <c r="C55" s="135"/>
      <c r="D55" s="135"/>
      <c r="E55" s="136" t="s">
        <v>96</v>
      </c>
      <c r="F55" s="136"/>
      <c r="G55" s="136"/>
      <c r="H55" s="136"/>
      <c r="I55" s="136"/>
      <c r="J55" s="135"/>
      <c r="K55" s="136" t="s">
        <v>97</v>
      </c>
      <c r="L55" s="136"/>
      <c r="M55" s="136"/>
      <c r="N55" s="136"/>
      <c r="O55" s="136"/>
      <c r="P55" s="136"/>
      <c r="Q55" s="136"/>
      <c r="R55" s="136"/>
      <c r="S55" s="136"/>
      <c r="T55" s="136"/>
      <c r="U55" s="136"/>
      <c r="V55" s="136"/>
      <c r="W55" s="136"/>
      <c r="X55" s="136"/>
      <c r="Y55" s="136"/>
      <c r="Z55" s="136"/>
      <c r="AA55" s="136"/>
      <c r="AB55" s="136"/>
      <c r="AC55" s="136"/>
      <c r="AD55" s="136"/>
      <c r="AE55" s="136"/>
      <c r="AF55" s="136"/>
      <c r="AG55" s="137">
        <f>'Č21 - Práce na zab.zař.'!J29</f>
        <v>0</v>
      </c>
      <c r="AH55" s="135"/>
      <c r="AI55" s="135"/>
      <c r="AJ55" s="135"/>
      <c r="AK55" s="135"/>
      <c r="AL55" s="135"/>
      <c r="AM55" s="135"/>
      <c r="AN55" s="137">
        <f>SUM(AG55,AT55)</f>
        <v>0</v>
      </c>
      <c r="AO55" s="135"/>
      <c r="AP55" s="135"/>
      <c r="AQ55" s="138" t="s">
        <v>91</v>
      </c>
      <c r="AR55" s="139"/>
      <c r="AS55" s="140">
        <v>0</v>
      </c>
      <c r="AT55" s="141">
        <f>ROUND(SUM(AV55:AW55),2)</f>
        <v>0</v>
      </c>
      <c r="AU55" s="142">
        <f>'Č21 - Práce na zab.zař.'!P83</f>
        <v>0</v>
      </c>
      <c r="AV55" s="141">
        <f>'Č21 - Práce na zab.zař.'!J32</f>
        <v>0</v>
      </c>
      <c r="AW55" s="141">
        <f>'Č21 - Práce na zab.zař.'!J33</f>
        <v>0</v>
      </c>
      <c r="AX55" s="141">
        <f>'Č21 - Práce na zab.zař.'!J34</f>
        <v>0</v>
      </c>
      <c r="AY55" s="141">
        <f>'Č21 - Práce na zab.zař.'!J35</f>
        <v>0</v>
      </c>
      <c r="AZ55" s="141">
        <f>'Č21 - Práce na zab.zař.'!F32</f>
        <v>0</v>
      </c>
      <c r="BA55" s="141">
        <f>'Č21 - Práce na zab.zař.'!F33</f>
        <v>0</v>
      </c>
      <c r="BB55" s="141">
        <f>'Č21 - Práce na zab.zař.'!F34</f>
        <v>0</v>
      </c>
      <c r="BC55" s="141">
        <f>'Č21 - Práce na zab.zař.'!F35</f>
        <v>0</v>
      </c>
      <c r="BD55" s="143">
        <f>'Č21 - Práce na zab.zař.'!F36</f>
        <v>0</v>
      </c>
      <c r="BT55" s="144" t="s">
        <v>88</v>
      </c>
      <c r="BV55" s="144" t="s">
        <v>81</v>
      </c>
      <c r="BW55" s="144" t="s">
        <v>98</v>
      </c>
      <c r="BX55" s="144" t="s">
        <v>95</v>
      </c>
      <c r="CL55" s="144" t="s">
        <v>41</v>
      </c>
    </row>
    <row r="56" s="5" customFormat="1" ht="16.5" customHeight="1">
      <c r="B56" s="120"/>
      <c r="C56" s="121"/>
      <c r="D56" s="122" t="s">
        <v>99</v>
      </c>
      <c r="E56" s="122"/>
      <c r="F56" s="122"/>
      <c r="G56" s="122"/>
      <c r="H56" s="122"/>
      <c r="I56" s="123"/>
      <c r="J56" s="122" t="s">
        <v>100</v>
      </c>
      <c r="K56" s="122"/>
      <c r="L56" s="122"/>
      <c r="M56" s="122"/>
      <c r="N56" s="122"/>
      <c r="O56" s="122"/>
      <c r="P56" s="122"/>
      <c r="Q56" s="122"/>
      <c r="R56" s="122"/>
      <c r="S56" s="122"/>
      <c r="T56" s="122"/>
      <c r="U56" s="122"/>
      <c r="V56" s="122"/>
      <c r="W56" s="122"/>
      <c r="X56" s="122"/>
      <c r="Y56" s="122"/>
      <c r="Z56" s="122"/>
      <c r="AA56" s="122"/>
      <c r="AB56" s="122"/>
      <c r="AC56" s="122"/>
      <c r="AD56" s="122"/>
      <c r="AE56" s="122"/>
      <c r="AF56" s="122"/>
      <c r="AG56" s="124">
        <f>ROUND(SUM(AG57:AG58),2)</f>
        <v>0</v>
      </c>
      <c r="AH56" s="123"/>
      <c r="AI56" s="123"/>
      <c r="AJ56" s="123"/>
      <c r="AK56" s="123"/>
      <c r="AL56" s="123"/>
      <c r="AM56" s="123"/>
      <c r="AN56" s="125">
        <f>SUM(AG56,AT56)</f>
        <v>0</v>
      </c>
      <c r="AO56" s="123"/>
      <c r="AP56" s="123"/>
      <c r="AQ56" s="126" t="s">
        <v>85</v>
      </c>
      <c r="AR56" s="127"/>
      <c r="AS56" s="128">
        <f>ROUND(SUM(AS57:AS58),2)</f>
        <v>0</v>
      </c>
      <c r="AT56" s="129">
        <f>ROUND(SUM(AV56:AW56),2)</f>
        <v>0</v>
      </c>
      <c r="AU56" s="130">
        <f>ROUND(SUM(AU57:AU58),5)</f>
        <v>0</v>
      </c>
      <c r="AV56" s="129">
        <f>ROUND(AZ56*L26,2)</f>
        <v>0</v>
      </c>
      <c r="AW56" s="129">
        <f>ROUND(BA56*L27,2)</f>
        <v>0</v>
      </c>
      <c r="AX56" s="129">
        <f>ROUND(BB56*L26,2)</f>
        <v>0</v>
      </c>
      <c r="AY56" s="129">
        <f>ROUND(BC56*L27,2)</f>
        <v>0</v>
      </c>
      <c r="AZ56" s="129">
        <f>ROUND(SUM(AZ57:AZ58),2)</f>
        <v>0</v>
      </c>
      <c r="BA56" s="129">
        <f>ROUND(SUM(BA57:BA58),2)</f>
        <v>0</v>
      </c>
      <c r="BB56" s="129">
        <f>ROUND(SUM(BB57:BB58),2)</f>
        <v>0</v>
      </c>
      <c r="BC56" s="129">
        <f>ROUND(SUM(BC57:BC58),2)</f>
        <v>0</v>
      </c>
      <c r="BD56" s="131">
        <f>ROUND(SUM(BD57:BD58),2)</f>
        <v>0</v>
      </c>
      <c r="BS56" s="132" t="s">
        <v>78</v>
      </c>
      <c r="BT56" s="132" t="s">
        <v>86</v>
      </c>
      <c r="BU56" s="132" t="s">
        <v>80</v>
      </c>
      <c r="BV56" s="132" t="s">
        <v>81</v>
      </c>
      <c r="BW56" s="132" t="s">
        <v>101</v>
      </c>
      <c r="BX56" s="132" t="s">
        <v>7</v>
      </c>
      <c r="CL56" s="132" t="s">
        <v>41</v>
      </c>
      <c r="CM56" s="132" t="s">
        <v>88</v>
      </c>
    </row>
    <row r="57" s="6" customFormat="1" ht="16.5" customHeight="1">
      <c r="A57" s="133" t="s">
        <v>89</v>
      </c>
      <c r="B57" s="134"/>
      <c r="C57" s="135"/>
      <c r="D57" s="135"/>
      <c r="E57" s="136" t="s">
        <v>102</v>
      </c>
      <c r="F57" s="136"/>
      <c r="G57" s="136"/>
      <c r="H57" s="136"/>
      <c r="I57" s="136"/>
      <c r="J57" s="135"/>
      <c r="K57" s="136" t="s">
        <v>103</v>
      </c>
      <c r="L57" s="136"/>
      <c r="M57" s="136"/>
      <c r="N57" s="136"/>
      <c r="O57" s="136"/>
      <c r="P57" s="136"/>
      <c r="Q57" s="136"/>
      <c r="R57" s="136"/>
      <c r="S57" s="136"/>
      <c r="T57" s="136"/>
      <c r="U57" s="136"/>
      <c r="V57" s="136"/>
      <c r="W57" s="136"/>
      <c r="X57" s="136"/>
      <c r="Y57" s="136"/>
      <c r="Z57" s="136"/>
      <c r="AA57" s="136"/>
      <c r="AB57" s="136"/>
      <c r="AC57" s="136"/>
      <c r="AD57" s="136"/>
      <c r="AE57" s="136"/>
      <c r="AF57" s="136"/>
      <c r="AG57" s="137">
        <f>'Č31 - km 200,311 - most'!J29</f>
        <v>0</v>
      </c>
      <c r="AH57" s="135"/>
      <c r="AI57" s="135"/>
      <c r="AJ57" s="135"/>
      <c r="AK57" s="135"/>
      <c r="AL57" s="135"/>
      <c r="AM57" s="135"/>
      <c r="AN57" s="137">
        <f>SUM(AG57,AT57)</f>
        <v>0</v>
      </c>
      <c r="AO57" s="135"/>
      <c r="AP57" s="135"/>
      <c r="AQ57" s="138" t="s">
        <v>91</v>
      </c>
      <c r="AR57" s="139"/>
      <c r="AS57" s="140">
        <v>0</v>
      </c>
      <c r="AT57" s="141">
        <f>ROUND(SUM(AV57:AW57),2)</f>
        <v>0</v>
      </c>
      <c r="AU57" s="142">
        <f>'Č31 - km 200,311 - most'!P93</f>
        <v>0</v>
      </c>
      <c r="AV57" s="141">
        <f>'Č31 - km 200,311 - most'!J32</f>
        <v>0</v>
      </c>
      <c r="AW57" s="141">
        <f>'Č31 - km 200,311 - most'!J33</f>
        <v>0</v>
      </c>
      <c r="AX57" s="141">
        <f>'Č31 - km 200,311 - most'!J34</f>
        <v>0</v>
      </c>
      <c r="AY57" s="141">
        <f>'Č31 - km 200,311 - most'!J35</f>
        <v>0</v>
      </c>
      <c r="AZ57" s="141">
        <f>'Č31 - km 200,311 - most'!F32</f>
        <v>0</v>
      </c>
      <c r="BA57" s="141">
        <f>'Č31 - km 200,311 - most'!F33</f>
        <v>0</v>
      </c>
      <c r="BB57" s="141">
        <f>'Č31 - km 200,311 - most'!F34</f>
        <v>0</v>
      </c>
      <c r="BC57" s="141">
        <f>'Č31 - km 200,311 - most'!F35</f>
        <v>0</v>
      </c>
      <c r="BD57" s="143">
        <f>'Č31 - km 200,311 - most'!F36</f>
        <v>0</v>
      </c>
      <c r="BT57" s="144" t="s">
        <v>88</v>
      </c>
      <c r="BV57" s="144" t="s">
        <v>81</v>
      </c>
      <c r="BW57" s="144" t="s">
        <v>104</v>
      </c>
      <c r="BX57" s="144" t="s">
        <v>101</v>
      </c>
      <c r="CL57" s="144" t="s">
        <v>41</v>
      </c>
    </row>
    <row r="58" s="6" customFormat="1" ht="16.5" customHeight="1">
      <c r="A58" s="133" t="s">
        <v>89</v>
      </c>
      <c r="B58" s="134"/>
      <c r="C58" s="135"/>
      <c r="D58" s="135"/>
      <c r="E58" s="136" t="s">
        <v>105</v>
      </c>
      <c r="F58" s="136"/>
      <c r="G58" s="136"/>
      <c r="H58" s="136"/>
      <c r="I58" s="136"/>
      <c r="J58" s="135"/>
      <c r="K58" s="136" t="s">
        <v>106</v>
      </c>
      <c r="L58" s="136"/>
      <c r="M58" s="136"/>
      <c r="N58" s="136"/>
      <c r="O58" s="136"/>
      <c r="P58" s="136"/>
      <c r="Q58" s="136"/>
      <c r="R58" s="136"/>
      <c r="S58" s="136"/>
      <c r="T58" s="136"/>
      <c r="U58" s="136"/>
      <c r="V58" s="136"/>
      <c r="W58" s="136"/>
      <c r="X58" s="136"/>
      <c r="Y58" s="136"/>
      <c r="Z58" s="136"/>
      <c r="AA58" s="136"/>
      <c r="AB58" s="136"/>
      <c r="AC58" s="136"/>
      <c r="AD58" s="136"/>
      <c r="AE58" s="136"/>
      <c r="AF58" s="136"/>
      <c r="AG58" s="137">
        <f>'Č32 - km 200,311 - svršek'!J29</f>
        <v>0</v>
      </c>
      <c r="AH58" s="135"/>
      <c r="AI58" s="135"/>
      <c r="AJ58" s="135"/>
      <c r="AK58" s="135"/>
      <c r="AL58" s="135"/>
      <c r="AM58" s="135"/>
      <c r="AN58" s="137">
        <f>SUM(AG58,AT58)</f>
        <v>0</v>
      </c>
      <c r="AO58" s="135"/>
      <c r="AP58" s="135"/>
      <c r="AQ58" s="138" t="s">
        <v>91</v>
      </c>
      <c r="AR58" s="139"/>
      <c r="AS58" s="140">
        <v>0</v>
      </c>
      <c r="AT58" s="141">
        <f>ROUND(SUM(AV58:AW58),2)</f>
        <v>0</v>
      </c>
      <c r="AU58" s="142">
        <f>'Č32 - km 200,311 - svršek'!P86</f>
        <v>0</v>
      </c>
      <c r="AV58" s="141">
        <f>'Č32 - km 200,311 - svršek'!J32</f>
        <v>0</v>
      </c>
      <c r="AW58" s="141">
        <f>'Č32 - km 200,311 - svršek'!J33</f>
        <v>0</v>
      </c>
      <c r="AX58" s="141">
        <f>'Č32 - km 200,311 - svršek'!J34</f>
        <v>0</v>
      </c>
      <c r="AY58" s="141">
        <f>'Č32 - km 200,311 - svršek'!J35</f>
        <v>0</v>
      </c>
      <c r="AZ58" s="141">
        <f>'Č32 - km 200,311 - svršek'!F32</f>
        <v>0</v>
      </c>
      <c r="BA58" s="141">
        <f>'Č32 - km 200,311 - svršek'!F33</f>
        <v>0</v>
      </c>
      <c r="BB58" s="141">
        <f>'Č32 - km 200,311 - svršek'!F34</f>
        <v>0</v>
      </c>
      <c r="BC58" s="141">
        <f>'Č32 - km 200,311 - svršek'!F35</f>
        <v>0</v>
      </c>
      <c r="BD58" s="143">
        <f>'Č32 - km 200,311 - svršek'!F36</f>
        <v>0</v>
      </c>
      <c r="BT58" s="144" t="s">
        <v>88</v>
      </c>
      <c r="BV58" s="144" t="s">
        <v>81</v>
      </c>
      <c r="BW58" s="144" t="s">
        <v>107</v>
      </c>
      <c r="BX58" s="144" t="s">
        <v>101</v>
      </c>
      <c r="CL58" s="144" t="s">
        <v>41</v>
      </c>
    </row>
    <row r="59" s="5" customFormat="1" ht="16.5" customHeight="1">
      <c r="B59" s="120"/>
      <c r="C59" s="121"/>
      <c r="D59" s="122" t="s">
        <v>108</v>
      </c>
      <c r="E59" s="122"/>
      <c r="F59" s="122"/>
      <c r="G59" s="122"/>
      <c r="H59" s="122"/>
      <c r="I59" s="123"/>
      <c r="J59" s="122" t="s">
        <v>109</v>
      </c>
      <c r="K59" s="122"/>
      <c r="L59" s="122"/>
      <c r="M59" s="122"/>
      <c r="N59" s="122"/>
      <c r="O59" s="122"/>
      <c r="P59" s="122"/>
      <c r="Q59" s="122"/>
      <c r="R59" s="122"/>
      <c r="S59" s="122"/>
      <c r="T59" s="122"/>
      <c r="U59" s="122"/>
      <c r="V59" s="122"/>
      <c r="W59" s="122"/>
      <c r="X59" s="122"/>
      <c r="Y59" s="122"/>
      <c r="Z59" s="122"/>
      <c r="AA59" s="122"/>
      <c r="AB59" s="122"/>
      <c r="AC59" s="122"/>
      <c r="AD59" s="122"/>
      <c r="AE59" s="122"/>
      <c r="AF59" s="122"/>
      <c r="AG59" s="124">
        <f>ROUND(SUM(AG60:AG61),2)</f>
        <v>0</v>
      </c>
      <c r="AH59" s="123"/>
      <c r="AI59" s="123"/>
      <c r="AJ59" s="123"/>
      <c r="AK59" s="123"/>
      <c r="AL59" s="123"/>
      <c r="AM59" s="123"/>
      <c r="AN59" s="125">
        <f>SUM(AG59,AT59)</f>
        <v>0</v>
      </c>
      <c r="AO59" s="123"/>
      <c r="AP59" s="123"/>
      <c r="AQ59" s="126" t="s">
        <v>85</v>
      </c>
      <c r="AR59" s="127"/>
      <c r="AS59" s="128">
        <f>ROUND(SUM(AS60:AS61),2)</f>
        <v>0</v>
      </c>
      <c r="AT59" s="129">
        <f>ROUND(SUM(AV59:AW59),2)</f>
        <v>0</v>
      </c>
      <c r="AU59" s="130">
        <f>ROUND(SUM(AU60:AU61),5)</f>
        <v>0</v>
      </c>
      <c r="AV59" s="129">
        <f>ROUND(AZ59*L26,2)</f>
        <v>0</v>
      </c>
      <c r="AW59" s="129">
        <f>ROUND(BA59*L27,2)</f>
        <v>0</v>
      </c>
      <c r="AX59" s="129">
        <f>ROUND(BB59*L26,2)</f>
        <v>0</v>
      </c>
      <c r="AY59" s="129">
        <f>ROUND(BC59*L27,2)</f>
        <v>0</v>
      </c>
      <c r="AZ59" s="129">
        <f>ROUND(SUM(AZ60:AZ61),2)</f>
        <v>0</v>
      </c>
      <c r="BA59" s="129">
        <f>ROUND(SUM(BA60:BA61),2)</f>
        <v>0</v>
      </c>
      <c r="BB59" s="129">
        <f>ROUND(SUM(BB60:BB61),2)</f>
        <v>0</v>
      </c>
      <c r="BC59" s="129">
        <f>ROUND(SUM(BC60:BC61),2)</f>
        <v>0</v>
      </c>
      <c r="BD59" s="131">
        <f>ROUND(SUM(BD60:BD61),2)</f>
        <v>0</v>
      </c>
      <c r="BS59" s="132" t="s">
        <v>78</v>
      </c>
      <c r="BT59" s="132" t="s">
        <v>86</v>
      </c>
      <c r="BU59" s="132" t="s">
        <v>80</v>
      </c>
      <c r="BV59" s="132" t="s">
        <v>81</v>
      </c>
      <c r="BW59" s="132" t="s">
        <v>110</v>
      </c>
      <c r="BX59" s="132" t="s">
        <v>7</v>
      </c>
      <c r="CL59" s="132" t="s">
        <v>41</v>
      </c>
      <c r="CM59" s="132" t="s">
        <v>88</v>
      </c>
    </row>
    <row r="60" s="6" customFormat="1" ht="16.5" customHeight="1">
      <c r="A60" s="133" t="s">
        <v>89</v>
      </c>
      <c r="B60" s="134"/>
      <c r="C60" s="135"/>
      <c r="D60" s="135"/>
      <c r="E60" s="136" t="s">
        <v>111</v>
      </c>
      <c r="F60" s="136"/>
      <c r="G60" s="136"/>
      <c r="H60" s="136"/>
      <c r="I60" s="136"/>
      <c r="J60" s="135"/>
      <c r="K60" s="136" t="s">
        <v>112</v>
      </c>
      <c r="L60" s="136"/>
      <c r="M60" s="136"/>
      <c r="N60" s="136"/>
      <c r="O60" s="136"/>
      <c r="P60" s="136"/>
      <c r="Q60" s="136"/>
      <c r="R60" s="136"/>
      <c r="S60" s="136"/>
      <c r="T60" s="136"/>
      <c r="U60" s="136"/>
      <c r="V60" s="136"/>
      <c r="W60" s="136"/>
      <c r="X60" s="136"/>
      <c r="Y60" s="136"/>
      <c r="Z60" s="136"/>
      <c r="AA60" s="136"/>
      <c r="AB60" s="136"/>
      <c r="AC60" s="136"/>
      <c r="AD60" s="136"/>
      <c r="AE60" s="136"/>
      <c r="AF60" s="136"/>
      <c r="AG60" s="137">
        <f>'Č41 - VRN - Výměna pražců...'!J29</f>
        <v>0</v>
      </c>
      <c r="AH60" s="135"/>
      <c r="AI60" s="135"/>
      <c r="AJ60" s="135"/>
      <c r="AK60" s="135"/>
      <c r="AL60" s="135"/>
      <c r="AM60" s="135"/>
      <c r="AN60" s="137">
        <f>SUM(AG60,AT60)</f>
        <v>0</v>
      </c>
      <c r="AO60" s="135"/>
      <c r="AP60" s="135"/>
      <c r="AQ60" s="138" t="s">
        <v>91</v>
      </c>
      <c r="AR60" s="139"/>
      <c r="AS60" s="140">
        <v>0</v>
      </c>
      <c r="AT60" s="141">
        <f>ROUND(SUM(AV60:AW60),2)</f>
        <v>0</v>
      </c>
      <c r="AU60" s="142">
        <f>'Č41 - VRN - Výměna pražců...'!P83</f>
        <v>0</v>
      </c>
      <c r="AV60" s="141">
        <f>'Č41 - VRN - Výměna pražců...'!J32</f>
        <v>0</v>
      </c>
      <c r="AW60" s="141">
        <f>'Č41 - VRN - Výměna pražců...'!J33</f>
        <v>0</v>
      </c>
      <c r="AX60" s="141">
        <f>'Č41 - VRN - Výměna pražců...'!J34</f>
        <v>0</v>
      </c>
      <c r="AY60" s="141">
        <f>'Č41 - VRN - Výměna pražců...'!J35</f>
        <v>0</v>
      </c>
      <c r="AZ60" s="141">
        <f>'Č41 - VRN - Výměna pražců...'!F32</f>
        <v>0</v>
      </c>
      <c r="BA60" s="141">
        <f>'Č41 - VRN - Výměna pražců...'!F33</f>
        <v>0</v>
      </c>
      <c r="BB60" s="141">
        <f>'Č41 - VRN - Výměna pražců...'!F34</f>
        <v>0</v>
      </c>
      <c r="BC60" s="141">
        <f>'Č41 - VRN - Výměna pražců...'!F35</f>
        <v>0</v>
      </c>
      <c r="BD60" s="143">
        <f>'Č41 - VRN - Výměna pražců...'!F36</f>
        <v>0</v>
      </c>
      <c r="BT60" s="144" t="s">
        <v>88</v>
      </c>
      <c r="BV60" s="144" t="s">
        <v>81</v>
      </c>
      <c r="BW60" s="144" t="s">
        <v>113</v>
      </c>
      <c r="BX60" s="144" t="s">
        <v>110</v>
      </c>
      <c r="CL60" s="144" t="s">
        <v>41</v>
      </c>
    </row>
    <row r="61" s="6" customFormat="1" ht="16.5" customHeight="1">
      <c r="A61" s="133" t="s">
        <v>89</v>
      </c>
      <c r="B61" s="134"/>
      <c r="C61" s="135"/>
      <c r="D61" s="135"/>
      <c r="E61" s="136" t="s">
        <v>114</v>
      </c>
      <c r="F61" s="136"/>
      <c r="G61" s="136"/>
      <c r="H61" s="136"/>
      <c r="I61" s="136"/>
      <c r="J61" s="135"/>
      <c r="K61" s="136" t="s">
        <v>115</v>
      </c>
      <c r="L61" s="136"/>
      <c r="M61" s="136"/>
      <c r="N61" s="136"/>
      <c r="O61" s="136"/>
      <c r="P61" s="136"/>
      <c r="Q61" s="136"/>
      <c r="R61" s="136"/>
      <c r="S61" s="136"/>
      <c r="T61" s="136"/>
      <c r="U61" s="136"/>
      <c r="V61" s="136"/>
      <c r="W61" s="136"/>
      <c r="X61" s="136"/>
      <c r="Y61" s="136"/>
      <c r="Z61" s="136"/>
      <c r="AA61" s="136"/>
      <c r="AB61" s="136"/>
      <c r="AC61" s="136"/>
      <c r="AD61" s="136"/>
      <c r="AE61" s="136"/>
      <c r="AF61" s="136"/>
      <c r="AG61" s="137">
        <f>'Č42 - VRN - Oprava mostu ...'!J29</f>
        <v>0</v>
      </c>
      <c r="AH61" s="135"/>
      <c r="AI61" s="135"/>
      <c r="AJ61" s="135"/>
      <c r="AK61" s="135"/>
      <c r="AL61" s="135"/>
      <c r="AM61" s="135"/>
      <c r="AN61" s="137">
        <f>SUM(AG61,AT61)</f>
        <v>0</v>
      </c>
      <c r="AO61" s="135"/>
      <c r="AP61" s="135"/>
      <c r="AQ61" s="138" t="s">
        <v>91</v>
      </c>
      <c r="AR61" s="139"/>
      <c r="AS61" s="145">
        <v>0</v>
      </c>
      <c r="AT61" s="146">
        <f>ROUND(SUM(AV61:AW61),2)</f>
        <v>0</v>
      </c>
      <c r="AU61" s="147">
        <f>'Č42 - VRN - Oprava mostu ...'!P86</f>
        <v>0</v>
      </c>
      <c r="AV61" s="146">
        <f>'Č42 - VRN - Oprava mostu ...'!J32</f>
        <v>0</v>
      </c>
      <c r="AW61" s="146">
        <f>'Č42 - VRN - Oprava mostu ...'!J33</f>
        <v>0</v>
      </c>
      <c r="AX61" s="146">
        <f>'Č42 - VRN - Oprava mostu ...'!J34</f>
        <v>0</v>
      </c>
      <c r="AY61" s="146">
        <f>'Č42 - VRN - Oprava mostu ...'!J35</f>
        <v>0</v>
      </c>
      <c r="AZ61" s="146">
        <f>'Č42 - VRN - Oprava mostu ...'!F32</f>
        <v>0</v>
      </c>
      <c r="BA61" s="146">
        <f>'Č42 - VRN - Oprava mostu ...'!F33</f>
        <v>0</v>
      </c>
      <c r="BB61" s="146">
        <f>'Č42 - VRN - Oprava mostu ...'!F34</f>
        <v>0</v>
      </c>
      <c r="BC61" s="146">
        <f>'Č42 - VRN - Oprava mostu ...'!F35</f>
        <v>0</v>
      </c>
      <c r="BD61" s="148">
        <f>'Č42 - VRN - Oprava mostu ...'!F36</f>
        <v>0</v>
      </c>
      <c r="BT61" s="144" t="s">
        <v>88</v>
      </c>
      <c r="BV61" s="144" t="s">
        <v>81</v>
      </c>
      <c r="BW61" s="144" t="s">
        <v>116</v>
      </c>
      <c r="BX61" s="144" t="s">
        <v>110</v>
      </c>
      <c r="CL61" s="144" t="s">
        <v>41</v>
      </c>
    </row>
    <row r="62" s="1" customFormat="1" ht="30" customHeight="1">
      <c r="B62" s="47"/>
      <c r="C62" s="75"/>
      <c r="D62" s="75"/>
      <c r="E62" s="75"/>
      <c r="F62" s="75"/>
      <c r="G62" s="75"/>
      <c r="H62" s="75"/>
      <c r="I62" s="75"/>
      <c r="J62" s="75"/>
      <c r="K62" s="75"/>
      <c r="L62" s="75"/>
      <c r="M62" s="75"/>
      <c r="N62" s="75"/>
      <c r="O62" s="75"/>
      <c r="P62" s="75"/>
      <c r="Q62" s="75"/>
      <c r="R62" s="75"/>
      <c r="S62" s="75"/>
      <c r="T62" s="75"/>
      <c r="U62" s="75"/>
      <c r="V62" s="75"/>
      <c r="W62" s="75"/>
      <c r="X62" s="75"/>
      <c r="Y62" s="75"/>
      <c r="Z62" s="75"/>
      <c r="AA62" s="75"/>
      <c r="AB62" s="75"/>
      <c r="AC62" s="75"/>
      <c r="AD62" s="75"/>
      <c r="AE62" s="75"/>
      <c r="AF62" s="75"/>
      <c r="AG62" s="75"/>
      <c r="AH62" s="75"/>
      <c r="AI62" s="75"/>
      <c r="AJ62" s="75"/>
      <c r="AK62" s="75"/>
      <c r="AL62" s="75"/>
      <c r="AM62" s="75"/>
      <c r="AN62" s="75"/>
      <c r="AO62" s="75"/>
      <c r="AP62" s="75"/>
      <c r="AQ62" s="75"/>
      <c r="AR62" s="73"/>
    </row>
    <row r="63" s="1" customFormat="1" ht="6.96" customHeight="1">
      <c r="B63" s="68"/>
      <c r="C63" s="69"/>
      <c r="D63" s="69"/>
      <c r="E63" s="69"/>
      <c r="F63" s="69"/>
      <c r="G63" s="69"/>
      <c r="H63" s="69"/>
      <c r="I63" s="69"/>
      <c r="J63" s="69"/>
      <c r="K63" s="69"/>
      <c r="L63" s="69"/>
      <c r="M63" s="69"/>
      <c r="N63" s="69"/>
      <c r="O63" s="69"/>
      <c r="P63" s="69"/>
      <c r="Q63" s="69"/>
      <c r="R63" s="69"/>
      <c r="S63" s="69"/>
      <c r="T63" s="69"/>
      <c r="U63" s="69"/>
      <c r="V63" s="69"/>
      <c r="W63" s="69"/>
      <c r="X63" s="69"/>
      <c r="Y63" s="69"/>
      <c r="Z63" s="69"/>
      <c r="AA63" s="69"/>
      <c r="AB63" s="69"/>
      <c r="AC63" s="69"/>
      <c r="AD63" s="69"/>
      <c r="AE63" s="69"/>
      <c r="AF63" s="69"/>
      <c r="AG63" s="69"/>
      <c r="AH63" s="69"/>
      <c r="AI63" s="69"/>
      <c r="AJ63" s="69"/>
      <c r="AK63" s="69"/>
      <c r="AL63" s="69"/>
      <c r="AM63" s="69"/>
      <c r="AN63" s="69"/>
      <c r="AO63" s="69"/>
      <c r="AP63" s="69"/>
      <c r="AQ63" s="69"/>
      <c r="AR63" s="73"/>
    </row>
  </sheetData>
  <sheetProtection sheet="1" formatColumns="0" formatRows="0" objects="1" scenarios="1" spinCount="100000" saltValue="16H6XZXq0gaSFyigqOFJGVUXacyx9+gUu5F8rfkE2LibuRALmTRGCxb0NyzuuLLFuMwPzFa3urXh4tzuosJEUw==" hashValue="T5r8MM1sz021KKWTWKb9OUpSzVxN7awV02My4nEHaUq07MUul6La+LYNFsujMxVYsQPiXZupcvi//KliXwqQLA==" algorithmName="SHA-512" password="CC35"/>
  <mergeCells count="77">
    <mergeCell ref="BE5:BE32"/>
    <mergeCell ref="K5:AO5"/>
    <mergeCell ref="K6:AO6"/>
    <mergeCell ref="E14:AJ14"/>
    <mergeCell ref="E20:AN20"/>
    <mergeCell ref="AK23:AO23"/>
    <mergeCell ref="L25:O25"/>
    <mergeCell ref="W25:AE25"/>
    <mergeCell ref="AK25:AO25"/>
    <mergeCell ref="L26:O26"/>
    <mergeCell ref="W26:AE26"/>
    <mergeCell ref="AK26:AO26"/>
    <mergeCell ref="L27:O27"/>
    <mergeCell ref="W27:AE27"/>
    <mergeCell ref="AK27:AO27"/>
    <mergeCell ref="L28:O28"/>
    <mergeCell ref="W28:AE28"/>
    <mergeCell ref="AK28:AO28"/>
    <mergeCell ref="L29:O29"/>
    <mergeCell ref="W29:AE29"/>
    <mergeCell ref="AK29:AO29"/>
    <mergeCell ref="L30:O30"/>
    <mergeCell ref="W30:AE30"/>
    <mergeCell ref="AK30:AO30"/>
    <mergeCell ref="X32:AB32"/>
    <mergeCell ref="AK32:AO32"/>
    <mergeCell ref="L42:AO42"/>
    <mergeCell ref="AM44:AN44"/>
    <mergeCell ref="AM46:AP46"/>
    <mergeCell ref="AS46:AT48"/>
    <mergeCell ref="C49:G49"/>
    <mergeCell ref="I49:AF49"/>
    <mergeCell ref="AG49:AM49"/>
    <mergeCell ref="AN49:AP49"/>
    <mergeCell ref="AN52:AP52"/>
    <mergeCell ref="AG52:AM52"/>
    <mergeCell ref="D52:H52"/>
    <mergeCell ref="J52:AF52"/>
    <mergeCell ref="AN53:AP53"/>
    <mergeCell ref="AG53:AM53"/>
    <mergeCell ref="E53:I53"/>
    <mergeCell ref="K53:AF53"/>
    <mergeCell ref="AN54:AP54"/>
    <mergeCell ref="AG54:AM54"/>
    <mergeCell ref="D54:H54"/>
    <mergeCell ref="J54:AF54"/>
    <mergeCell ref="AN55:AP55"/>
    <mergeCell ref="AG55:AM55"/>
    <mergeCell ref="E55:I55"/>
    <mergeCell ref="K55:AF55"/>
    <mergeCell ref="AN56:AP56"/>
    <mergeCell ref="AG56:AM56"/>
    <mergeCell ref="D56:H56"/>
    <mergeCell ref="J56:AF56"/>
    <mergeCell ref="AN57:AP57"/>
    <mergeCell ref="AG57:AM57"/>
    <mergeCell ref="E57:I57"/>
    <mergeCell ref="K57:AF57"/>
    <mergeCell ref="AN58:AP58"/>
    <mergeCell ref="AG58:AM58"/>
    <mergeCell ref="E58:I58"/>
    <mergeCell ref="K58:AF58"/>
    <mergeCell ref="AN59:AP59"/>
    <mergeCell ref="AG59:AM59"/>
    <mergeCell ref="D59:H59"/>
    <mergeCell ref="J59:AF59"/>
    <mergeCell ref="AN60:AP60"/>
    <mergeCell ref="AG60:AM60"/>
    <mergeCell ref="E60:I60"/>
    <mergeCell ref="K60:AF60"/>
    <mergeCell ref="AN61:AP61"/>
    <mergeCell ref="AG61:AM61"/>
    <mergeCell ref="E61:I61"/>
    <mergeCell ref="K61:AF61"/>
    <mergeCell ref="AG51:AM51"/>
    <mergeCell ref="AN51:AP51"/>
    <mergeCell ref="AR2:BE2"/>
  </mergeCells>
  <hyperlinks>
    <hyperlink ref="K1:S1" location="C2" display="1) Rekapitulace stavby"/>
    <hyperlink ref="W1:AI1" location="C51" display="2) Rekapitulace objektů stavby a soupisů prací"/>
    <hyperlink ref="A53" location="'Č11 - Souvislá výměna pražců'!C2" display="/"/>
    <hyperlink ref="A55" location="'Č21 - Práce na zab.zař.'!C2" display="/"/>
    <hyperlink ref="A57" location="'Č31 - km 200,311 - most'!C2" display="/"/>
    <hyperlink ref="A58" location="'Č32 - km 200,311 - svršek'!C2" display="/"/>
    <hyperlink ref="A60" location="'Č41 - VRN - Výměna pražců...'!C2" display="/"/>
    <hyperlink ref="A61" location="'Č42 - VRN - Oprava mostu ...'!C2" displa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pane activePane="bottomLeft" state="frozen" topLeftCell="A2" ySplit="1"/>
    </sheetView>
  </sheetViews>
  <cols>
    <col min="1" max="1" width="8.33" customWidth="1"/>
    <col min="2" max="2" width="1.67" customWidth="1"/>
    <col min="3" max="3" width="4.17" customWidth="1"/>
    <col min="4" max="4" width="4.33" customWidth="1"/>
    <col min="5" max="5" width="17.17" customWidth="1"/>
    <col min="6" max="6" width="75" customWidth="1"/>
    <col min="7" max="7" width="8.67" customWidth="1"/>
    <col min="8" max="8" width="11.17" customWidth="1"/>
    <col min="9" max="9" width="12.67" style="149" customWidth="1"/>
    <col min="10" max="10" width="23.5" customWidth="1"/>
    <col min="11" max="11" width="15.5" customWidth="1"/>
    <col min="13" max="13" width="9.33" hidden="1"/>
    <col min="14" max="14" width="9.33" hidden="1"/>
    <col min="15" max="15" width="9.33" hidden="1"/>
    <col min="16" max="16" width="9.33" hidden="1"/>
    <col min="17" max="17" width="9.33" hidden="1"/>
    <col min="18" max="18" width="9.33" hidden="1"/>
    <col min="19" max="19" width="8.17" hidden="1" customWidth="1"/>
    <col min="20" max="20" width="29.6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1" ht="21.84" customHeight="1">
      <c r="A1" s="21"/>
      <c r="B1" s="150"/>
      <c r="C1" s="150"/>
      <c r="D1" s="151" t="s">
        <v>1</v>
      </c>
      <c r="E1" s="150"/>
      <c r="F1" s="152" t="s">
        <v>117</v>
      </c>
      <c r="G1" s="152" t="s">
        <v>118</v>
      </c>
      <c r="H1" s="152"/>
      <c r="I1" s="153"/>
      <c r="J1" s="152" t="s">
        <v>119</v>
      </c>
      <c r="K1" s="151" t="s">
        <v>120</v>
      </c>
      <c r="L1" s="152" t="s">
        <v>121</v>
      </c>
      <c r="M1" s="152"/>
      <c r="N1" s="152"/>
      <c r="O1" s="152"/>
      <c r="P1" s="152"/>
      <c r="Q1" s="152"/>
      <c r="R1" s="152"/>
      <c r="S1" s="152"/>
      <c r="T1" s="152"/>
      <c r="U1" s="20"/>
      <c r="V1" s="20"/>
      <c r="W1" s="21"/>
      <c r="X1" s="21"/>
      <c r="Y1" s="21"/>
      <c r="Z1" s="21"/>
      <c r="AA1" s="21"/>
      <c r="AB1" s="21"/>
      <c r="AC1" s="21"/>
      <c r="AD1" s="21"/>
      <c r="AE1" s="21"/>
      <c r="AF1" s="21"/>
      <c r="AG1" s="21"/>
      <c r="AH1" s="21"/>
      <c r="AI1" s="21"/>
      <c r="AJ1" s="21"/>
      <c r="AK1" s="21"/>
      <c r="AL1" s="21"/>
      <c r="AM1" s="21"/>
      <c r="AN1" s="21"/>
      <c r="AO1" s="21"/>
      <c r="AP1" s="21"/>
      <c r="AQ1" s="21"/>
      <c r="AR1" s="21"/>
      <c r="AS1" s="21"/>
      <c r="AT1" s="21"/>
      <c r="AU1" s="21"/>
      <c r="AV1" s="21"/>
      <c r="AW1" s="21"/>
      <c r="AX1" s="21"/>
      <c r="AY1" s="21"/>
      <c r="AZ1" s="21"/>
      <c r="BA1" s="21"/>
      <c r="BB1" s="21"/>
      <c r="BC1" s="21"/>
      <c r="BD1" s="21"/>
      <c r="BE1" s="21"/>
      <c r="BF1" s="21"/>
      <c r="BG1" s="21"/>
      <c r="BH1" s="21"/>
      <c r="BI1" s="21"/>
      <c r="BJ1" s="21"/>
      <c r="BK1" s="21"/>
      <c r="BL1" s="21"/>
      <c r="BM1" s="21"/>
      <c r="BN1" s="21"/>
      <c r="BO1" s="21"/>
      <c r="BP1" s="21"/>
      <c r="BQ1" s="21"/>
      <c r="BR1" s="21"/>
    </row>
    <row r="2" ht="36.96" customHeight="1">
      <c r="L2"/>
      <c r="AT2" s="24" t="s">
        <v>92</v>
      </c>
      <c r="AZ2" s="154" t="s">
        <v>122</v>
      </c>
      <c r="BA2" s="154" t="s">
        <v>123</v>
      </c>
      <c r="BB2" s="154" t="s">
        <v>124</v>
      </c>
      <c r="BC2" s="154" t="s">
        <v>125</v>
      </c>
      <c r="BD2" s="154" t="s">
        <v>88</v>
      </c>
    </row>
    <row r="3" ht="6.96" customHeight="1">
      <c r="B3" s="25"/>
      <c r="C3" s="26"/>
      <c r="D3" s="26"/>
      <c r="E3" s="26"/>
      <c r="F3" s="26"/>
      <c r="G3" s="26"/>
      <c r="H3" s="26"/>
      <c r="I3" s="155"/>
      <c r="J3" s="26"/>
      <c r="K3" s="27"/>
      <c r="AT3" s="24" t="s">
        <v>88</v>
      </c>
      <c r="AZ3" s="154" t="s">
        <v>126</v>
      </c>
      <c r="BA3" s="154" t="s">
        <v>127</v>
      </c>
      <c r="BB3" s="154" t="s">
        <v>128</v>
      </c>
      <c r="BC3" s="154" t="s">
        <v>129</v>
      </c>
      <c r="BD3" s="154" t="s">
        <v>88</v>
      </c>
    </row>
    <row r="4" ht="36.96" customHeight="1">
      <c r="B4" s="28"/>
      <c r="C4" s="29"/>
      <c r="D4" s="30" t="s">
        <v>130</v>
      </c>
      <c r="E4" s="29"/>
      <c r="F4" s="29"/>
      <c r="G4" s="29"/>
      <c r="H4" s="29"/>
      <c r="I4" s="156"/>
      <c r="J4" s="29"/>
      <c r="K4" s="31"/>
      <c r="M4" s="32" t="s">
        <v>12</v>
      </c>
      <c r="AT4" s="24" t="s">
        <v>43</v>
      </c>
      <c r="AZ4" s="154" t="s">
        <v>131</v>
      </c>
      <c r="BA4" s="154" t="s">
        <v>132</v>
      </c>
      <c r="BB4" s="154" t="s">
        <v>124</v>
      </c>
      <c r="BC4" s="154" t="s">
        <v>133</v>
      </c>
      <c r="BD4" s="154" t="s">
        <v>88</v>
      </c>
    </row>
    <row r="5" ht="6.96" customHeight="1">
      <c r="B5" s="28"/>
      <c r="C5" s="29"/>
      <c r="D5" s="29"/>
      <c r="E5" s="29"/>
      <c r="F5" s="29"/>
      <c r="G5" s="29"/>
      <c r="H5" s="29"/>
      <c r="I5" s="156"/>
      <c r="J5" s="29"/>
      <c r="K5" s="31"/>
      <c r="AZ5" s="154" t="s">
        <v>134</v>
      </c>
      <c r="BA5" s="154" t="s">
        <v>135</v>
      </c>
      <c r="BB5" s="154" t="s">
        <v>136</v>
      </c>
      <c r="BC5" s="154" t="s">
        <v>137</v>
      </c>
      <c r="BD5" s="154" t="s">
        <v>88</v>
      </c>
    </row>
    <row r="6">
      <c r="B6" s="28"/>
      <c r="C6" s="29"/>
      <c r="D6" s="40" t="s">
        <v>18</v>
      </c>
      <c r="E6" s="29"/>
      <c r="F6" s="29"/>
      <c r="G6" s="29"/>
      <c r="H6" s="29"/>
      <c r="I6" s="156"/>
      <c r="J6" s="29"/>
      <c r="K6" s="31"/>
      <c r="AZ6" s="154" t="s">
        <v>138</v>
      </c>
      <c r="BA6" s="154" t="s">
        <v>139</v>
      </c>
      <c r="BB6" s="154" t="s">
        <v>124</v>
      </c>
      <c r="BC6" s="154" t="s">
        <v>140</v>
      </c>
      <c r="BD6" s="154" t="s">
        <v>88</v>
      </c>
    </row>
    <row r="7" ht="16.5" customHeight="1">
      <c r="B7" s="28"/>
      <c r="C7" s="29"/>
      <c r="D7" s="29"/>
      <c r="E7" s="157" t="str">
        <f>'Rekapitulace zakázky'!K6</f>
        <v>Výměna pražců v km 199,257 – 201,565 v úseku Žabokliky - Žatec</v>
      </c>
      <c r="F7" s="40"/>
      <c r="G7" s="40"/>
      <c r="H7" s="40"/>
      <c r="I7" s="156"/>
      <c r="J7" s="29"/>
      <c r="K7" s="31"/>
      <c r="AZ7" s="154" t="s">
        <v>141</v>
      </c>
      <c r="BA7" s="154" t="s">
        <v>142</v>
      </c>
      <c r="BB7" s="154" t="s">
        <v>124</v>
      </c>
      <c r="BC7" s="154" t="s">
        <v>143</v>
      </c>
      <c r="BD7" s="154" t="s">
        <v>88</v>
      </c>
    </row>
    <row r="8">
      <c r="B8" s="28"/>
      <c r="C8" s="29"/>
      <c r="D8" s="40" t="s">
        <v>144</v>
      </c>
      <c r="E8" s="29"/>
      <c r="F8" s="29"/>
      <c r="G8" s="29"/>
      <c r="H8" s="29"/>
      <c r="I8" s="156"/>
      <c r="J8" s="29"/>
      <c r="K8" s="31"/>
    </row>
    <row r="9" s="1" customFormat="1" ht="16.5" customHeight="1">
      <c r="B9" s="47"/>
      <c r="C9" s="48"/>
      <c r="D9" s="48"/>
      <c r="E9" s="157" t="s">
        <v>145</v>
      </c>
      <c r="F9" s="48"/>
      <c r="G9" s="48"/>
      <c r="H9" s="48"/>
      <c r="I9" s="158"/>
      <c r="J9" s="48"/>
      <c r="K9" s="52"/>
    </row>
    <row r="10" s="1" customFormat="1">
      <c r="B10" s="47"/>
      <c r="C10" s="48"/>
      <c r="D10" s="40" t="s">
        <v>146</v>
      </c>
      <c r="E10" s="48"/>
      <c r="F10" s="48"/>
      <c r="G10" s="48"/>
      <c r="H10" s="48"/>
      <c r="I10" s="158"/>
      <c r="J10" s="48"/>
      <c r="K10" s="52"/>
    </row>
    <row r="11" s="1" customFormat="1" ht="36.96" customHeight="1">
      <c r="B11" s="47"/>
      <c r="C11" s="48"/>
      <c r="D11" s="48"/>
      <c r="E11" s="159" t="s">
        <v>147</v>
      </c>
      <c r="F11" s="48"/>
      <c r="G11" s="48"/>
      <c r="H11" s="48"/>
      <c r="I11" s="158"/>
      <c r="J11" s="48"/>
      <c r="K11" s="52"/>
    </row>
    <row r="12" s="1" customFormat="1">
      <c r="B12" s="47"/>
      <c r="C12" s="48"/>
      <c r="D12" s="48"/>
      <c r="E12" s="48"/>
      <c r="F12" s="48"/>
      <c r="G12" s="48"/>
      <c r="H12" s="48"/>
      <c r="I12" s="158"/>
      <c r="J12" s="48"/>
      <c r="K12" s="52"/>
    </row>
    <row r="13" s="1" customFormat="1" ht="14.4" customHeight="1">
      <c r="B13" s="47"/>
      <c r="C13" s="48"/>
      <c r="D13" s="40" t="s">
        <v>20</v>
      </c>
      <c r="E13" s="48"/>
      <c r="F13" s="35" t="s">
        <v>41</v>
      </c>
      <c r="G13" s="48"/>
      <c r="H13" s="48"/>
      <c r="I13" s="160" t="s">
        <v>22</v>
      </c>
      <c r="J13" s="35" t="s">
        <v>41</v>
      </c>
      <c r="K13" s="52"/>
    </row>
    <row r="14" s="1" customFormat="1" ht="14.4" customHeight="1">
      <c r="B14" s="47"/>
      <c r="C14" s="48"/>
      <c r="D14" s="40" t="s">
        <v>24</v>
      </c>
      <c r="E14" s="48"/>
      <c r="F14" s="35" t="s">
        <v>25</v>
      </c>
      <c r="G14" s="48"/>
      <c r="H14" s="48"/>
      <c r="I14" s="160" t="s">
        <v>26</v>
      </c>
      <c r="J14" s="161" t="str">
        <f>'Rekapitulace zakázky'!AN8</f>
        <v>15. 10. 2018</v>
      </c>
      <c r="K14" s="52"/>
    </row>
    <row r="15" s="1" customFormat="1" ht="10.8" customHeight="1">
      <c r="B15" s="47"/>
      <c r="C15" s="48"/>
      <c r="D15" s="48"/>
      <c r="E15" s="48"/>
      <c r="F15" s="48"/>
      <c r="G15" s="48"/>
      <c r="H15" s="48"/>
      <c r="I15" s="158"/>
      <c r="J15" s="48"/>
      <c r="K15" s="52"/>
    </row>
    <row r="16" s="1" customFormat="1" ht="14.4" customHeight="1">
      <c r="B16" s="47"/>
      <c r="C16" s="48"/>
      <c r="D16" s="40" t="s">
        <v>32</v>
      </c>
      <c r="E16" s="48"/>
      <c r="F16" s="48"/>
      <c r="G16" s="48"/>
      <c r="H16" s="48"/>
      <c r="I16" s="160" t="s">
        <v>33</v>
      </c>
      <c r="J16" s="35" t="s">
        <v>34</v>
      </c>
      <c r="K16" s="52"/>
    </row>
    <row r="17" s="1" customFormat="1" ht="18" customHeight="1">
      <c r="B17" s="47"/>
      <c r="C17" s="48"/>
      <c r="D17" s="48"/>
      <c r="E17" s="35" t="s">
        <v>35</v>
      </c>
      <c r="F17" s="48"/>
      <c r="G17" s="48"/>
      <c r="H17" s="48"/>
      <c r="I17" s="160" t="s">
        <v>36</v>
      </c>
      <c r="J17" s="35" t="s">
        <v>37</v>
      </c>
      <c r="K17" s="52"/>
    </row>
    <row r="18" s="1" customFormat="1" ht="6.96" customHeight="1">
      <c r="B18" s="47"/>
      <c r="C18" s="48"/>
      <c r="D18" s="48"/>
      <c r="E18" s="48"/>
      <c r="F18" s="48"/>
      <c r="G18" s="48"/>
      <c r="H18" s="48"/>
      <c r="I18" s="158"/>
      <c r="J18" s="48"/>
      <c r="K18" s="52"/>
    </row>
    <row r="19" s="1" customFormat="1" ht="14.4" customHeight="1">
      <c r="B19" s="47"/>
      <c r="C19" s="48"/>
      <c r="D19" s="40" t="s">
        <v>38</v>
      </c>
      <c r="E19" s="48"/>
      <c r="F19" s="48"/>
      <c r="G19" s="48"/>
      <c r="H19" s="48"/>
      <c r="I19" s="160" t="s">
        <v>33</v>
      </c>
      <c r="J19" s="35" t="str">
        <f>IF('Rekapitulace zakázky'!AN13="Vyplň údaj","",IF('Rekapitulace zakázky'!AN13="","",'Rekapitulace zakázky'!AN13))</f>
        <v/>
      </c>
      <c r="K19" s="52"/>
    </row>
    <row r="20" s="1" customFormat="1" ht="18" customHeight="1">
      <c r="B20" s="47"/>
      <c r="C20" s="48"/>
      <c r="D20" s="48"/>
      <c r="E20" s="35" t="str">
        <f>IF('Rekapitulace zakázky'!E14="Vyplň údaj","",IF('Rekapitulace zakázky'!E14="","",'Rekapitulace zakázky'!E14))</f>
        <v/>
      </c>
      <c r="F20" s="48"/>
      <c r="G20" s="48"/>
      <c r="H20" s="48"/>
      <c r="I20" s="160" t="s">
        <v>36</v>
      </c>
      <c r="J20" s="35" t="str">
        <f>IF('Rekapitulace zakázky'!AN14="Vyplň údaj","",IF('Rekapitulace zakázky'!AN14="","",'Rekapitulace zakázky'!AN14))</f>
        <v/>
      </c>
      <c r="K20" s="52"/>
    </row>
    <row r="21" s="1" customFormat="1" ht="6.96" customHeight="1">
      <c r="B21" s="47"/>
      <c r="C21" s="48"/>
      <c r="D21" s="48"/>
      <c r="E21" s="48"/>
      <c r="F21" s="48"/>
      <c r="G21" s="48"/>
      <c r="H21" s="48"/>
      <c r="I21" s="158"/>
      <c r="J21" s="48"/>
      <c r="K21" s="52"/>
    </row>
    <row r="22" s="1" customFormat="1" ht="14.4" customHeight="1">
      <c r="B22" s="47"/>
      <c r="C22" s="48"/>
      <c r="D22" s="40" t="s">
        <v>40</v>
      </c>
      <c r="E22" s="48"/>
      <c r="F22" s="48"/>
      <c r="G22" s="48"/>
      <c r="H22" s="48"/>
      <c r="I22" s="160" t="s">
        <v>33</v>
      </c>
      <c r="J22" s="35" t="str">
        <f>IF('Rekapitulace zakázky'!AN16="","",'Rekapitulace zakázky'!AN16)</f>
        <v/>
      </c>
      <c r="K22" s="52"/>
    </row>
    <row r="23" s="1" customFormat="1" ht="18" customHeight="1">
      <c r="B23" s="47"/>
      <c r="C23" s="48"/>
      <c r="D23" s="48"/>
      <c r="E23" s="35" t="str">
        <f>IF('Rekapitulace zakázky'!E17="","",'Rekapitulace zakázky'!E17)</f>
        <v xml:space="preserve"> </v>
      </c>
      <c r="F23" s="48"/>
      <c r="G23" s="48"/>
      <c r="H23" s="48"/>
      <c r="I23" s="160" t="s">
        <v>36</v>
      </c>
      <c r="J23" s="35" t="str">
        <f>IF('Rekapitulace zakázky'!AN17="","",'Rekapitulace zakázky'!AN17)</f>
        <v/>
      </c>
      <c r="K23" s="52"/>
    </row>
    <row r="24" s="1" customFormat="1" ht="6.96" customHeight="1">
      <c r="B24" s="47"/>
      <c r="C24" s="48"/>
      <c r="D24" s="48"/>
      <c r="E24" s="48"/>
      <c r="F24" s="48"/>
      <c r="G24" s="48"/>
      <c r="H24" s="48"/>
      <c r="I24" s="158"/>
      <c r="J24" s="48"/>
      <c r="K24" s="52"/>
    </row>
    <row r="25" s="1" customFormat="1" ht="14.4" customHeight="1">
      <c r="B25" s="47"/>
      <c r="C25" s="48"/>
      <c r="D25" s="40" t="s">
        <v>44</v>
      </c>
      <c r="E25" s="48"/>
      <c r="F25" s="48"/>
      <c r="G25" s="48"/>
      <c r="H25" s="48"/>
      <c r="I25" s="158"/>
      <c r="J25" s="48"/>
      <c r="K25" s="52"/>
    </row>
    <row r="26" s="7" customFormat="1" ht="16.5" customHeight="1">
      <c r="B26" s="162"/>
      <c r="C26" s="163"/>
      <c r="D26" s="163"/>
      <c r="E26" s="45" t="s">
        <v>41</v>
      </c>
      <c r="F26" s="45"/>
      <c r="G26" s="45"/>
      <c r="H26" s="45"/>
      <c r="I26" s="164"/>
      <c r="J26" s="163"/>
      <c r="K26" s="165"/>
    </row>
    <row r="27" s="1" customFormat="1" ht="6.96" customHeight="1">
      <c r="B27" s="47"/>
      <c r="C27" s="48"/>
      <c r="D27" s="48"/>
      <c r="E27" s="48"/>
      <c r="F27" s="48"/>
      <c r="G27" s="48"/>
      <c r="H27" s="48"/>
      <c r="I27" s="158"/>
      <c r="J27" s="48"/>
      <c r="K27" s="52"/>
    </row>
    <row r="28" s="1" customFormat="1" ht="6.96" customHeight="1">
      <c r="B28" s="47"/>
      <c r="C28" s="48"/>
      <c r="D28" s="107"/>
      <c r="E28" s="107"/>
      <c r="F28" s="107"/>
      <c r="G28" s="107"/>
      <c r="H28" s="107"/>
      <c r="I28" s="166"/>
      <c r="J28" s="107"/>
      <c r="K28" s="167"/>
    </row>
    <row r="29" s="1" customFormat="1" ht="25.44" customHeight="1">
      <c r="B29" s="47"/>
      <c r="C29" s="48"/>
      <c r="D29" s="168" t="s">
        <v>45</v>
      </c>
      <c r="E29" s="48"/>
      <c r="F29" s="48"/>
      <c r="G29" s="48"/>
      <c r="H29" s="48"/>
      <c r="I29" s="158"/>
      <c r="J29" s="169">
        <f>ROUND(J85,2)</f>
        <v>0</v>
      </c>
      <c r="K29" s="52"/>
    </row>
    <row r="30" s="1" customFormat="1" ht="6.96" customHeight="1">
      <c r="B30" s="47"/>
      <c r="C30" s="48"/>
      <c r="D30" s="107"/>
      <c r="E30" s="107"/>
      <c r="F30" s="107"/>
      <c r="G30" s="107"/>
      <c r="H30" s="107"/>
      <c r="I30" s="166"/>
      <c r="J30" s="107"/>
      <c r="K30" s="167"/>
    </row>
    <row r="31" s="1" customFormat="1" ht="14.4" customHeight="1">
      <c r="B31" s="47"/>
      <c r="C31" s="48"/>
      <c r="D31" s="48"/>
      <c r="E31" s="48"/>
      <c r="F31" s="53" t="s">
        <v>47</v>
      </c>
      <c r="G31" s="48"/>
      <c r="H31" s="48"/>
      <c r="I31" s="170" t="s">
        <v>46</v>
      </c>
      <c r="J31" s="53" t="s">
        <v>48</v>
      </c>
      <c r="K31" s="52"/>
    </row>
    <row r="32" hidden="1" s="1" customFormat="1" ht="14.4" customHeight="1">
      <c r="B32" s="47"/>
      <c r="C32" s="48"/>
      <c r="D32" s="56" t="s">
        <v>49</v>
      </c>
      <c r="E32" s="56" t="s">
        <v>50</v>
      </c>
      <c r="F32" s="171">
        <f>ROUND(SUM(BE85:BE170), 2)</f>
        <v>0</v>
      </c>
      <c r="G32" s="48"/>
      <c r="H32" s="48"/>
      <c r="I32" s="172">
        <v>0.20999999999999999</v>
      </c>
      <c r="J32" s="171">
        <f>ROUND(ROUND((SUM(BE85:BE170)), 2)*I32, 2)</f>
        <v>0</v>
      </c>
      <c r="K32" s="52"/>
    </row>
    <row r="33" hidden="1" s="1" customFormat="1" ht="14.4" customHeight="1">
      <c r="B33" s="47"/>
      <c r="C33" s="48"/>
      <c r="D33" s="48"/>
      <c r="E33" s="56" t="s">
        <v>51</v>
      </c>
      <c r="F33" s="171">
        <f>ROUND(SUM(BF85:BF170), 2)</f>
        <v>0</v>
      </c>
      <c r="G33" s="48"/>
      <c r="H33" s="48"/>
      <c r="I33" s="172">
        <v>0.14999999999999999</v>
      </c>
      <c r="J33" s="171">
        <f>ROUND(ROUND((SUM(BF85:BF170)), 2)*I33, 2)</f>
        <v>0</v>
      </c>
      <c r="K33" s="52"/>
    </row>
    <row r="34" s="1" customFormat="1" ht="14.4" customHeight="1">
      <c r="B34" s="47"/>
      <c r="C34" s="48"/>
      <c r="D34" s="56" t="s">
        <v>49</v>
      </c>
      <c r="E34" s="56" t="s">
        <v>52</v>
      </c>
      <c r="F34" s="171">
        <f>ROUND(SUM(BG85:BG170), 2)</f>
        <v>0</v>
      </c>
      <c r="G34" s="48"/>
      <c r="H34" s="48"/>
      <c r="I34" s="172">
        <v>0.20999999999999999</v>
      </c>
      <c r="J34" s="171">
        <v>0</v>
      </c>
      <c r="K34" s="52"/>
    </row>
    <row r="35" s="1" customFormat="1" ht="14.4" customHeight="1">
      <c r="B35" s="47"/>
      <c r="C35" s="48"/>
      <c r="D35" s="48"/>
      <c r="E35" s="56" t="s">
        <v>53</v>
      </c>
      <c r="F35" s="171">
        <f>ROUND(SUM(BH85:BH170), 2)</f>
        <v>0</v>
      </c>
      <c r="G35" s="48"/>
      <c r="H35" s="48"/>
      <c r="I35" s="172">
        <v>0.14999999999999999</v>
      </c>
      <c r="J35" s="171">
        <v>0</v>
      </c>
      <c r="K35" s="52"/>
    </row>
    <row r="36" hidden="1" s="1" customFormat="1" ht="14.4" customHeight="1">
      <c r="B36" s="47"/>
      <c r="C36" s="48"/>
      <c r="D36" s="48"/>
      <c r="E36" s="56" t="s">
        <v>54</v>
      </c>
      <c r="F36" s="171">
        <f>ROUND(SUM(BI85:BI170), 2)</f>
        <v>0</v>
      </c>
      <c r="G36" s="48"/>
      <c r="H36" s="48"/>
      <c r="I36" s="172">
        <v>0</v>
      </c>
      <c r="J36" s="171">
        <v>0</v>
      </c>
      <c r="K36" s="52"/>
    </row>
    <row r="37" s="1" customFormat="1" ht="6.96" customHeight="1">
      <c r="B37" s="47"/>
      <c r="C37" s="48"/>
      <c r="D37" s="48"/>
      <c r="E37" s="48"/>
      <c r="F37" s="48"/>
      <c r="G37" s="48"/>
      <c r="H37" s="48"/>
      <c r="I37" s="158"/>
      <c r="J37" s="48"/>
      <c r="K37" s="52"/>
    </row>
    <row r="38" s="1" customFormat="1" ht="25.44" customHeight="1">
      <c r="B38" s="47"/>
      <c r="C38" s="173"/>
      <c r="D38" s="174" t="s">
        <v>55</v>
      </c>
      <c r="E38" s="99"/>
      <c r="F38" s="99"/>
      <c r="G38" s="175" t="s">
        <v>56</v>
      </c>
      <c r="H38" s="176" t="s">
        <v>57</v>
      </c>
      <c r="I38" s="177"/>
      <c r="J38" s="178">
        <f>SUM(J29:J36)</f>
        <v>0</v>
      </c>
      <c r="K38" s="179"/>
    </row>
    <row r="39" s="1" customFormat="1" ht="14.4" customHeight="1">
      <c r="B39" s="68"/>
      <c r="C39" s="69"/>
      <c r="D39" s="69"/>
      <c r="E39" s="69"/>
      <c r="F39" s="69"/>
      <c r="G39" s="69"/>
      <c r="H39" s="69"/>
      <c r="I39" s="180"/>
      <c r="J39" s="69"/>
      <c r="K39" s="70"/>
    </row>
    <row r="43" s="1" customFormat="1" ht="6.96" customHeight="1">
      <c r="B43" s="181"/>
      <c r="C43" s="182"/>
      <c r="D43" s="182"/>
      <c r="E43" s="182"/>
      <c r="F43" s="182"/>
      <c r="G43" s="182"/>
      <c r="H43" s="182"/>
      <c r="I43" s="183"/>
      <c r="J43" s="182"/>
      <c r="K43" s="184"/>
    </row>
    <row r="44" s="1" customFormat="1" ht="36.96" customHeight="1">
      <c r="B44" s="47"/>
      <c r="C44" s="30" t="s">
        <v>148</v>
      </c>
      <c r="D44" s="48"/>
      <c r="E44" s="48"/>
      <c r="F44" s="48"/>
      <c r="G44" s="48"/>
      <c r="H44" s="48"/>
      <c r="I44" s="158"/>
      <c r="J44" s="48"/>
      <c r="K44" s="52"/>
    </row>
    <row r="45" s="1" customFormat="1" ht="6.96" customHeight="1">
      <c r="B45" s="47"/>
      <c r="C45" s="48"/>
      <c r="D45" s="48"/>
      <c r="E45" s="48"/>
      <c r="F45" s="48"/>
      <c r="G45" s="48"/>
      <c r="H45" s="48"/>
      <c r="I45" s="158"/>
      <c r="J45" s="48"/>
      <c r="K45" s="52"/>
    </row>
    <row r="46" s="1" customFormat="1" ht="14.4" customHeight="1">
      <c r="B46" s="47"/>
      <c r="C46" s="40" t="s">
        <v>18</v>
      </c>
      <c r="D46" s="48"/>
      <c r="E46" s="48"/>
      <c r="F46" s="48"/>
      <c r="G46" s="48"/>
      <c r="H46" s="48"/>
      <c r="I46" s="158"/>
      <c r="J46" s="48"/>
      <c r="K46" s="52"/>
    </row>
    <row r="47" s="1" customFormat="1" ht="16.5" customHeight="1">
      <c r="B47" s="47"/>
      <c r="C47" s="48"/>
      <c r="D47" s="48"/>
      <c r="E47" s="157" t="str">
        <f>E7</f>
        <v>Výměna pražců v km 199,257 – 201,565 v úseku Žabokliky - Žatec</v>
      </c>
      <c r="F47" s="40"/>
      <c r="G47" s="40"/>
      <c r="H47" s="40"/>
      <c r="I47" s="158"/>
      <c r="J47" s="48"/>
      <c r="K47" s="52"/>
    </row>
    <row r="48">
      <c r="B48" s="28"/>
      <c r="C48" s="40" t="s">
        <v>144</v>
      </c>
      <c r="D48" s="29"/>
      <c r="E48" s="29"/>
      <c r="F48" s="29"/>
      <c r="G48" s="29"/>
      <c r="H48" s="29"/>
      <c r="I48" s="156"/>
      <c r="J48" s="29"/>
      <c r="K48" s="31"/>
    </row>
    <row r="49" s="1" customFormat="1" ht="16.5" customHeight="1">
      <c r="B49" s="47"/>
      <c r="C49" s="48"/>
      <c r="D49" s="48"/>
      <c r="E49" s="157" t="s">
        <v>145</v>
      </c>
      <c r="F49" s="48"/>
      <c r="G49" s="48"/>
      <c r="H49" s="48"/>
      <c r="I49" s="158"/>
      <c r="J49" s="48"/>
      <c r="K49" s="52"/>
    </row>
    <row r="50" s="1" customFormat="1" ht="14.4" customHeight="1">
      <c r="B50" s="47"/>
      <c r="C50" s="40" t="s">
        <v>146</v>
      </c>
      <c r="D50" s="48"/>
      <c r="E50" s="48"/>
      <c r="F50" s="48"/>
      <c r="G50" s="48"/>
      <c r="H50" s="48"/>
      <c r="I50" s="158"/>
      <c r="J50" s="48"/>
      <c r="K50" s="52"/>
    </row>
    <row r="51" s="1" customFormat="1" ht="17.25" customHeight="1">
      <c r="B51" s="47"/>
      <c r="C51" s="48"/>
      <c r="D51" s="48"/>
      <c r="E51" s="159" t="str">
        <f>E11</f>
        <v>Č11 - Souvislá výměna pražců</v>
      </c>
      <c r="F51" s="48"/>
      <c r="G51" s="48"/>
      <c r="H51" s="48"/>
      <c r="I51" s="158"/>
      <c r="J51" s="48"/>
      <c r="K51" s="52"/>
    </row>
    <row r="52" s="1" customFormat="1" ht="6.96" customHeight="1">
      <c r="B52" s="47"/>
      <c r="C52" s="48"/>
      <c r="D52" s="48"/>
      <c r="E52" s="48"/>
      <c r="F52" s="48"/>
      <c r="G52" s="48"/>
      <c r="H52" s="48"/>
      <c r="I52" s="158"/>
      <c r="J52" s="48"/>
      <c r="K52" s="52"/>
    </row>
    <row r="53" s="1" customFormat="1" ht="18" customHeight="1">
      <c r="B53" s="47"/>
      <c r="C53" s="40" t="s">
        <v>24</v>
      </c>
      <c r="D53" s="48"/>
      <c r="E53" s="48"/>
      <c r="F53" s="35" t="str">
        <f>F14</f>
        <v>TO Žatec</v>
      </c>
      <c r="G53" s="48"/>
      <c r="H53" s="48"/>
      <c r="I53" s="160" t="s">
        <v>26</v>
      </c>
      <c r="J53" s="161" t="str">
        <f>IF(J14="","",J14)</f>
        <v>15. 10. 2018</v>
      </c>
      <c r="K53" s="52"/>
    </row>
    <row r="54" s="1" customFormat="1" ht="6.96" customHeight="1">
      <c r="B54" s="47"/>
      <c r="C54" s="48"/>
      <c r="D54" s="48"/>
      <c r="E54" s="48"/>
      <c r="F54" s="48"/>
      <c r="G54" s="48"/>
      <c r="H54" s="48"/>
      <c r="I54" s="158"/>
      <c r="J54" s="48"/>
      <c r="K54" s="52"/>
    </row>
    <row r="55" s="1" customFormat="1">
      <c r="B55" s="47"/>
      <c r="C55" s="40" t="s">
        <v>32</v>
      </c>
      <c r="D55" s="48"/>
      <c r="E55" s="48"/>
      <c r="F55" s="35" t="str">
        <f>E17</f>
        <v>SŽDC s.o., OŘ UNL, ST Most</v>
      </c>
      <c r="G55" s="48"/>
      <c r="H55" s="48"/>
      <c r="I55" s="160" t="s">
        <v>40</v>
      </c>
      <c r="J55" s="45" t="str">
        <f>E23</f>
        <v xml:space="preserve"> </v>
      </c>
      <c r="K55" s="52"/>
    </row>
    <row r="56" s="1" customFormat="1" ht="14.4" customHeight="1">
      <c r="B56" s="47"/>
      <c r="C56" s="40" t="s">
        <v>38</v>
      </c>
      <c r="D56" s="48"/>
      <c r="E56" s="48"/>
      <c r="F56" s="35" t="str">
        <f>IF(E20="","",E20)</f>
        <v/>
      </c>
      <c r="G56" s="48"/>
      <c r="H56" s="48"/>
      <c r="I56" s="158"/>
      <c r="J56" s="185"/>
      <c r="K56" s="52"/>
    </row>
    <row r="57" s="1" customFormat="1" ht="10.32" customHeight="1">
      <c r="B57" s="47"/>
      <c r="C57" s="48"/>
      <c r="D57" s="48"/>
      <c r="E57" s="48"/>
      <c r="F57" s="48"/>
      <c r="G57" s="48"/>
      <c r="H57" s="48"/>
      <c r="I57" s="158"/>
      <c r="J57" s="48"/>
      <c r="K57" s="52"/>
    </row>
    <row r="58" s="1" customFormat="1" ht="29.28" customHeight="1">
      <c r="B58" s="47"/>
      <c r="C58" s="186" t="s">
        <v>149</v>
      </c>
      <c r="D58" s="173"/>
      <c r="E58" s="173"/>
      <c r="F58" s="173"/>
      <c r="G58" s="173"/>
      <c r="H58" s="173"/>
      <c r="I58" s="187"/>
      <c r="J58" s="188" t="s">
        <v>150</v>
      </c>
      <c r="K58" s="189"/>
    </row>
    <row r="59" s="1" customFormat="1" ht="10.32" customHeight="1">
      <c r="B59" s="47"/>
      <c r="C59" s="48"/>
      <c r="D59" s="48"/>
      <c r="E59" s="48"/>
      <c r="F59" s="48"/>
      <c r="G59" s="48"/>
      <c r="H59" s="48"/>
      <c r="I59" s="158"/>
      <c r="J59" s="48"/>
      <c r="K59" s="52"/>
    </row>
    <row r="60" s="1" customFormat="1" ht="29.28" customHeight="1">
      <c r="B60" s="47"/>
      <c r="C60" s="190" t="s">
        <v>151</v>
      </c>
      <c r="D60" s="48"/>
      <c r="E60" s="48"/>
      <c r="F60" s="48"/>
      <c r="G60" s="48"/>
      <c r="H60" s="48"/>
      <c r="I60" s="158"/>
      <c r="J60" s="169">
        <f>J85</f>
        <v>0</v>
      </c>
      <c r="K60" s="52"/>
      <c r="AU60" s="24" t="s">
        <v>152</v>
      </c>
    </row>
    <row r="61" s="8" customFormat="1" ht="24.96" customHeight="1">
      <c r="B61" s="191"/>
      <c r="C61" s="192"/>
      <c r="D61" s="193" t="s">
        <v>153</v>
      </c>
      <c r="E61" s="194"/>
      <c r="F61" s="194"/>
      <c r="G61" s="194"/>
      <c r="H61" s="194"/>
      <c r="I61" s="195"/>
      <c r="J61" s="196">
        <f>J126</f>
        <v>0</v>
      </c>
      <c r="K61" s="197"/>
    </row>
    <row r="62" s="9" customFormat="1" ht="19.92" customHeight="1">
      <c r="B62" s="198"/>
      <c r="C62" s="199"/>
      <c r="D62" s="200" t="s">
        <v>154</v>
      </c>
      <c r="E62" s="201"/>
      <c r="F62" s="201"/>
      <c r="G62" s="201"/>
      <c r="H62" s="201"/>
      <c r="I62" s="202"/>
      <c r="J62" s="203">
        <f>J127</f>
        <v>0</v>
      </c>
      <c r="K62" s="204"/>
    </row>
    <row r="63" s="8" customFormat="1" ht="24.96" customHeight="1">
      <c r="B63" s="191"/>
      <c r="C63" s="192"/>
      <c r="D63" s="193" t="s">
        <v>155</v>
      </c>
      <c r="E63" s="194"/>
      <c r="F63" s="194"/>
      <c r="G63" s="194"/>
      <c r="H63" s="194"/>
      <c r="I63" s="195"/>
      <c r="J63" s="196">
        <f>J157</f>
        <v>0</v>
      </c>
      <c r="K63" s="197"/>
    </row>
    <row r="64" s="1" customFormat="1" ht="21.84" customHeight="1">
      <c r="B64" s="47"/>
      <c r="C64" s="48"/>
      <c r="D64" s="48"/>
      <c r="E64" s="48"/>
      <c r="F64" s="48"/>
      <c r="G64" s="48"/>
      <c r="H64" s="48"/>
      <c r="I64" s="158"/>
      <c r="J64" s="48"/>
      <c r="K64" s="52"/>
    </row>
    <row r="65" s="1" customFormat="1" ht="6.96" customHeight="1">
      <c r="B65" s="68"/>
      <c r="C65" s="69"/>
      <c r="D65" s="69"/>
      <c r="E65" s="69"/>
      <c r="F65" s="69"/>
      <c r="G65" s="69"/>
      <c r="H65" s="69"/>
      <c r="I65" s="180"/>
      <c r="J65" s="69"/>
      <c r="K65" s="70"/>
    </row>
    <row r="69" s="1" customFormat="1" ht="6.96" customHeight="1">
      <c r="B69" s="71"/>
      <c r="C69" s="72"/>
      <c r="D69" s="72"/>
      <c r="E69" s="72"/>
      <c r="F69" s="72"/>
      <c r="G69" s="72"/>
      <c r="H69" s="72"/>
      <c r="I69" s="183"/>
      <c r="J69" s="72"/>
      <c r="K69" s="72"/>
      <c r="L69" s="73"/>
    </row>
    <row r="70" s="1" customFormat="1" ht="36.96" customHeight="1">
      <c r="B70" s="47"/>
      <c r="C70" s="74" t="s">
        <v>156</v>
      </c>
      <c r="D70" s="75"/>
      <c r="E70" s="75"/>
      <c r="F70" s="75"/>
      <c r="G70" s="75"/>
      <c r="H70" s="75"/>
      <c r="I70" s="205"/>
      <c r="J70" s="75"/>
      <c r="K70" s="75"/>
      <c r="L70" s="73"/>
    </row>
    <row r="71" s="1" customFormat="1" ht="6.96" customHeight="1">
      <c r="B71" s="47"/>
      <c r="C71" s="75"/>
      <c r="D71" s="75"/>
      <c r="E71" s="75"/>
      <c r="F71" s="75"/>
      <c r="G71" s="75"/>
      <c r="H71" s="75"/>
      <c r="I71" s="205"/>
      <c r="J71" s="75"/>
      <c r="K71" s="75"/>
      <c r="L71" s="73"/>
    </row>
    <row r="72" s="1" customFormat="1" ht="14.4" customHeight="1">
      <c r="B72" s="47"/>
      <c r="C72" s="77" t="s">
        <v>18</v>
      </c>
      <c r="D72" s="75"/>
      <c r="E72" s="75"/>
      <c r="F72" s="75"/>
      <c r="G72" s="75"/>
      <c r="H72" s="75"/>
      <c r="I72" s="205"/>
      <c r="J72" s="75"/>
      <c r="K72" s="75"/>
      <c r="L72" s="73"/>
    </row>
    <row r="73" s="1" customFormat="1" ht="16.5" customHeight="1">
      <c r="B73" s="47"/>
      <c r="C73" s="75"/>
      <c r="D73" s="75"/>
      <c r="E73" s="206" t="str">
        <f>E7</f>
        <v>Výměna pražců v km 199,257 – 201,565 v úseku Žabokliky - Žatec</v>
      </c>
      <c r="F73" s="77"/>
      <c r="G73" s="77"/>
      <c r="H73" s="77"/>
      <c r="I73" s="205"/>
      <c r="J73" s="75"/>
      <c r="K73" s="75"/>
      <c r="L73" s="73"/>
    </row>
    <row r="74">
      <c r="B74" s="28"/>
      <c r="C74" s="77" t="s">
        <v>144</v>
      </c>
      <c r="D74" s="207"/>
      <c r="E74" s="207"/>
      <c r="F74" s="207"/>
      <c r="G74" s="207"/>
      <c r="H74" s="207"/>
      <c r="I74" s="149"/>
      <c r="J74" s="207"/>
      <c r="K74" s="207"/>
      <c r="L74" s="208"/>
    </row>
    <row r="75" s="1" customFormat="1" ht="16.5" customHeight="1">
      <c r="B75" s="47"/>
      <c r="C75" s="75"/>
      <c r="D75" s="75"/>
      <c r="E75" s="206" t="s">
        <v>145</v>
      </c>
      <c r="F75" s="75"/>
      <c r="G75" s="75"/>
      <c r="H75" s="75"/>
      <c r="I75" s="205"/>
      <c r="J75" s="75"/>
      <c r="K75" s="75"/>
      <c r="L75" s="73"/>
    </row>
    <row r="76" s="1" customFormat="1" ht="14.4" customHeight="1">
      <c r="B76" s="47"/>
      <c r="C76" s="77" t="s">
        <v>146</v>
      </c>
      <c r="D76" s="75"/>
      <c r="E76" s="75"/>
      <c r="F76" s="75"/>
      <c r="G76" s="75"/>
      <c r="H76" s="75"/>
      <c r="I76" s="205"/>
      <c r="J76" s="75"/>
      <c r="K76" s="75"/>
      <c r="L76" s="73"/>
    </row>
    <row r="77" s="1" customFormat="1" ht="17.25" customHeight="1">
      <c r="B77" s="47"/>
      <c r="C77" s="75"/>
      <c r="D77" s="75"/>
      <c r="E77" s="83" t="str">
        <f>E11</f>
        <v>Č11 - Souvislá výměna pražců</v>
      </c>
      <c r="F77" s="75"/>
      <c r="G77" s="75"/>
      <c r="H77" s="75"/>
      <c r="I77" s="205"/>
      <c r="J77" s="75"/>
      <c r="K77" s="75"/>
      <c r="L77" s="73"/>
    </row>
    <row r="78" s="1" customFormat="1" ht="6.96" customHeight="1">
      <c r="B78" s="47"/>
      <c r="C78" s="75"/>
      <c r="D78" s="75"/>
      <c r="E78" s="75"/>
      <c r="F78" s="75"/>
      <c r="G78" s="75"/>
      <c r="H78" s="75"/>
      <c r="I78" s="205"/>
      <c r="J78" s="75"/>
      <c r="K78" s="75"/>
      <c r="L78" s="73"/>
    </row>
    <row r="79" s="1" customFormat="1" ht="18" customHeight="1">
      <c r="B79" s="47"/>
      <c r="C79" s="77" t="s">
        <v>24</v>
      </c>
      <c r="D79" s="75"/>
      <c r="E79" s="75"/>
      <c r="F79" s="209" t="str">
        <f>F14</f>
        <v>TO Žatec</v>
      </c>
      <c r="G79" s="75"/>
      <c r="H79" s="75"/>
      <c r="I79" s="210" t="s">
        <v>26</v>
      </c>
      <c r="J79" s="86" t="str">
        <f>IF(J14="","",J14)</f>
        <v>15. 10. 2018</v>
      </c>
      <c r="K79" s="75"/>
      <c r="L79" s="73"/>
    </row>
    <row r="80" s="1" customFormat="1" ht="6.96" customHeight="1">
      <c r="B80" s="47"/>
      <c r="C80" s="75"/>
      <c r="D80" s="75"/>
      <c r="E80" s="75"/>
      <c r="F80" s="75"/>
      <c r="G80" s="75"/>
      <c r="H80" s="75"/>
      <c r="I80" s="205"/>
      <c r="J80" s="75"/>
      <c r="K80" s="75"/>
      <c r="L80" s="73"/>
    </row>
    <row r="81" s="1" customFormat="1">
      <c r="B81" s="47"/>
      <c r="C81" s="77" t="s">
        <v>32</v>
      </c>
      <c r="D81" s="75"/>
      <c r="E81" s="75"/>
      <c r="F81" s="209" t="str">
        <f>E17</f>
        <v>SŽDC s.o., OŘ UNL, ST Most</v>
      </c>
      <c r="G81" s="75"/>
      <c r="H81" s="75"/>
      <c r="I81" s="210" t="s">
        <v>40</v>
      </c>
      <c r="J81" s="209" t="str">
        <f>E23</f>
        <v xml:space="preserve"> </v>
      </c>
      <c r="K81" s="75"/>
      <c r="L81" s="73"/>
    </row>
    <row r="82" s="1" customFormat="1" ht="14.4" customHeight="1">
      <c r="B82" s="47"/>
      <c r="C82" s="77" t="s">
        <v>38</v>
      </c>
      <c r="D82" s="75"/>
      <c r="E82" s="75"/>
      <c r="F82" s="209" t="str">
        <f>IF(E20="","",E20)</f>
        <v/>
      </c>
      <c r="G82" s="75"/>
      <c r="H82" s="75"/>
      <c r="I82" s="205"/>
      <c r="J82" s="75"/>
      <c r="K82" s="75"/>
      <c r="L82" s="73"/>
    </row>
    <row r="83" s="1" customFormat="1" ht="10.32" customHeight="1">
      <c r="B83" s="47"/>
      <c r="C83" s="75"/>
      <c r="D83" s="75"/>
      <c r="E83" s="75"/>
      <c r="F83" s="75"/>
      <c r="G83" s="75"/>
      <c r="H83" s="75"/>
      <c r="I83" s="205"/>
      <c r="J83" s="75"/>
      <c r="K83" s="75"/>
      <c r="L83" s="73"/>
    </row>
    <row r="84" s="10" customFormat="1" ht="29.28" customHeight="1">
      <c r="B84" s="211"/>
      <c r="C84" s="212" t="s">
        <v>157</v>
      </c>
      <c r="D84" s="213" t="s">
        <v>64</v>
      </c>
      <c r="E84" s="213" t="s">
        <v>60</v>
      </c>
      <c r="F84" s="213" t="s">
        <v>158</v>
      </c>
      <c r="G84" s="213" t="s">
        <v>159</v>
      </c>
      <c r="H84" s="213" t="s">
        <v>160</v>
      </c>
      <c r="I84" s="214" t="s">
        <v>161</v>
      </c>
      <c r="J84" s="213" t="s">
        <v>150</v>
      </c>
      <c r="K84" s="215" t="s">
        <v>162</v>
      </c>
      <c r="L84" s="216"/>
      <c r="M84" s="103" t="s">
        <v>163</v>
      </c>
      <c r="N84" s="104" t="s">
        <v>49</v>
      </c>
      <c r="O84" s="104" t="s">
        <v>164</v>
      </c>
      <c r="P84" s="104" t="s">
        <v>165</v>
      </c>
      <c r="Q84" s="104" t="s">
        <v>166</v>
      </c>
      <c r="R84" s="104" t="s">
        <v>167</v>
      </c>
      <c r="S84" s="104" t="s">
        <v>168</v>
      </c>
      <c r="T84" s="105" t="s">
        <v>169</v>
      </c>
    </row>
    <row r="85" s="1" customFormat="1" ht="29.28" customHeight="1">
      <c r="B85" s="47"/>
      <c r="C85" s="109" t="s">
        <v>151</v>
      </c>
      <c r="D85" s="75"/>
      <c r="E85" s="75"/>
      <c r="F85" s="75"/>
      <c r="G85" s="75"/>
      <c r="H85" s="75"/>
      <c r="I85" s="205"/>
      <c r="J85" s="217">
        <f>BK85</f>
        <v>0</v>
      </c>
      <c r="K85" s="75"/>
      <c r="L85" s="73"/>
      <c r="M85" s="106"/>
      <c r="N85" s="107"/>
      <c r="O85" s="107"/>
      <c r="P85" s="218">
        <f>P86+SUM(P87:P126)+P157</f>
        <v>0</v>
      </c>
      <c r="Q85" s="107"/>
      <c r="R85" s="218">
        <f>R86+SUM(R87:R126)+R157</f>
        <v>1314.4868399999998</v>
      </c>
      <c r="S85" s="107"/>
      <c r="T85" s="219">
        <f>T86+SUM(T87:T126)+T157</f>
        <v>0</v>
      </c>
      <c r="AT85" s="24" t="s">
        <v>78</v>
      </c>
      <c r="AU85" s="24" t="s">
        <v>152</v>
      </c>
      <c r="BK85" s="220">
        <f>BK86+SUM(BK87:BK126)+BK157</f>
        <v>0</v>
      </c>
    </row>
    <row r="86" s="1" customFormat="1" ht="114.75" customHeight="1">
      <c r="B86" s="47"/>
      <c r="C86" s="221" t="s">
        <v>86</v>
      </c>
      <c r="D86" s="221" t="s">
        <v>170</v>
      </c>
      <c r="E86" s="222" t="s">
        <v>171</v>
      </c>
      <c r="F86" s="223" t="s">
        <v>172</v>
      </c>
      <c r="G86" s="224" t="s">
        <v>124</v>
      </c>
      <c r="H86" s="225">
        <v>3491</v>
      </c>
      <c r="I86" s="226"/>
      <c r="J86" s="227">
        <f>ROUND(I86*H86,2)</f>
        <v>0</v>
      </c>
      <c r="K86" s="223" t="s">
        <v>41</v>
      </c>
      <c r="L86" s="73"/>
      <c r="M86" s="228" t="s">
        <v>41</v>
      </c>
      <c r="N86" s="229" t="s">
        <v>52</v>
      </c>
      <c r="O86" s="48"/>
      <c r="P86" s="230">
        <f>O86*H86</f>
        <v>0</v>
      </c>
      <c r="Q86" s="230">
        <v>0</v>
      </c>
      <c r="R86" s="230">
        <f>Q86*H86</f>
        <v>0</v>
      </c>
      <c r="S86" s="230">
        <v>0</v>
      </c>
      <c r="T86" s="231">
        <f>S86*H86</f>
        <v>0</v>
      </c>
      <c r="AR86" s="24" t="s">
        <v>173</v>
      </c>
      <c r="AT86" s="24" t="s">
        <v>170</v>
      </c>
      <c r="AU86" s="24" t="s">
        <v>79</v>
      </c>
      <c r="AY86" s="24" t="s">
        <v>174</v>
      </c>
      <c r="BE86" s="232">
        <f>IF(N86="základní",J86,0)</f>
        <v>0</v>
      </c>
      <c r="BF86" s="232">
        <f>IF(N86="snížená",J86,0)</f>
        <v>0</v>
      </c>
      <c r="BG86" s="232">
        <f>IF(N86="zákl. přenesená",J86,0)</f>
        <v>0</v>
      </c>
      <c r="BH86" s="232">
        <f>IF(N86="sníž. přenesená",J86,0)</f>
        <v>0</v>
      </c>
      <c r="BI86" s="232">
        <f>IF(N86="nulová",J86,0)</f>
        <v>0</v>
      </c>
      <c r="BJ86" s="24" t="s">
        <v>173</v>
      </c>
      <c r="BK86" s="232">
        <f>ROUND(I86*H86,2)</f>
        <v>0</v>
      </c>
      <c r="BL86" s="24" t="s">
        <v>173</v>
      </c>
      <c r="BM86" s="24" t="s">
        <v>175</v>
      </c>
    </row>
    <row r="87" s="11" customFormat="1">
      <c r="B87" s="233"/>
      <c r="C87" s="234"/>
      <c r="D87" s="235" t="s">
        <v>176</v>
      </c>
      <c r="E87" s="236" t="s">
        <v>41</v>
      </c>
      <c r="F87" s="237" t="s">
        <v>177</v>
      </c>
      <c r="G87" s="234"/>
      <c r="H87" s="236" t="s">
        <v>41</v>
      </c>
      <c r="I87" s="238"/>
      <c r="J87" s="234"/>
      <c r="K87" s="234"/>
      <c r="L87" s="239"/>
      <c r="M87" s="240"/>
      <c r="N87" s="241"/>
      <c r="O87" s="241"/>
      <c r="P87" s="241"/>
      <c r="Q87" s="241"/>
      <c r="R87" s="241"/>
      <c r="S87" s="241"/>
      <c r="T87" s="242"/>
      <c r="AT87" s="243" t="s">
        <v>176</v>
      </c>
      <c r="AU87" s="243" t="s">
        <v>79</v>
      </c>
      <c r="AV87" s="11" t="s">
        <v>86</v>
      </c>
      <c r="AW87" s="11" t="s">
        <v>43</v>
      </c>
      <c r="AX87" s="11" t="s">
        <v>79</v>
      </c>
      <c r="AY87" s="243" t="s">
        <v>174</v>
      </c>
    </row>
    <row r="88" s="12" customFormat="1">
      <c r="B88" s="244"/>
      <c r="C88" s="245"/>
      <c r="D88" s="235" t="s">
        <v>176</v>
      </c>
      <c r="E88" s="246" t="s">
        <v>41</v>
      </c>
      <c r="F88" s="247" t="s">
        <v>178</v>
      </c>
      <c r="G88" s="245"/>
      <c r="H88" s="248">
        <v>505</v>
      </c>
      <c r="I88" s="249"/>
      <c r="J88" s="245"/>
      <c r="K88" s="245"/>
      <c r="L88" s="250"/>
      <c r="M88" s="251"/>
      <c r="N88" s="252"/>
      <c r="O88" s="252"/>
      <c r="P88" s="252"/>
      <c r="Q88" s="252"/>
      <c r="R88" s="252"/>
      <c r="S88" s="252"/>
      <c r="T88" s="253"/>
      <c r="AT88" s="254" t="s">
        <v>176</v>
      </c>
      <c r="AU88" s="254" t="s">
        <v>79</v>
      </c>
      <c r="AV88" s="12" t="s">
        <v>88</v>
      </c>
      <c r="AW88" s="12" t="s">
        <v>43</v>
      </c>
      <c r="AX88" s="12" t="s">
        <v>79</v>
      </c>
      <c r="AY88" s="254" t="s">
        <v>174</v>
      </c>
    </row>
    <row r="89" s="12" customFormat="1">
      <c r="B89" s="244"/>
      <c r="C89" s="245"/>
      <c r="D89" s="235" t="s">
        <v>176</v>
      </c>
      <c r="E89" s="246" t="s">
        <v>41</v>
      </c>
      <c r="F89" s="247" t="s">
        <v>179</v>
      </c>
      <c r="G89" s="245"/>
      <c r="H89" s="248">
        <v>645</v>
      </c>
      <c r="I89" s="249"/>
      <c r="J89" s="245"/>
      <c r="K89" s="245"/>
      <c r="L89" s="250"/>
      <c r="M89" s="251"/>
      <c r="N89" s="252"/>
      <c r="O89" s="252"/>
      <c r="P89" s="252"/>
      <c r="Q89" s="252"/>
      <c r="R89" s="252"/>
      <c r="S89" s="252"/>
      <c r="T89" s="253"/>
      <c r="AT89" s="254" t="s">
        <v>176</v>
      </c>
      <c r="AU89" s="254" t="s">
        <v>79</v>
      </c>
      <c r="AV89" s="12" t="s">
        <v>88</v>
      </c>
      <c r="AW89" s="12" t="s">
        <v>43</v>
      </c>
      <c r="AX89" s="12" t="s">
        <v>79</v>
      </c>
      <c r="AY89" s="254" t="s">
        <v>174</v>
      </c>
    </row>
    <row r="90" s="12" customFormat="1">
      <c r="B90" s="244"/>
      <c r="C90" s="245"/>
      <c r="D90" s="235" t="s">
        <v>176</v>
      </c>
      <c r="E90" s="246" t="s">
        <v>41</v>
      </c>
      <c r="F90" s="247" t="s">
        <v>180</v>
      </c>
      <c r="G90" s="245"/>
      <c r="H90" s="248">
        <v>1099</v>
      </c>
      <c r="I90" s="249"/>
      <c r="J90" s="245"/>
      <c r="K90" s="245"/>
      <c r="L90" s="250"/>
      <c r="M90" s="251"/>
      <c r="N90" s="252"/>
      <c r="O90" s="252"/>
      <c r="P90" s="252"/>
      <c r="Q90" s="252"/>
      <c r="R90" s="252"/>
      <c r="S90" s="252"/>
      <c r="T90" s="253"/>
      <c r="AT90" s="254" t="s">
        <v>176</v>
      </c>
      <c r="AU90" s="254" t="s">
        <v>79</v>
      </c>
      <c r="AV90" s="12" t="s">
        <v>88</v>
      </c>
      <c r="AW90" s="12" t="s">
        <v>43</v>
      </c>
      <c r="AX90" s="12" t="s">
        <v>79</v>
      </c>
      <c r="AY90" s="254" t="s">
        <v>174</v>
      </c>
    </row>
    <row r="91" s="12" customFormat="1">
      <c r="B91" s="244"/>
      <c r="C91" s="245"/>
      <c r="D91" s="235" t="s">
        <v>176</v>
      </c>
      <c r="E91" s="246" t="s">
        <v>41</v>
      </c>
      <c r="F91" s="247" t="s">
        <v>181</v>
      </c>
      <c r="G91" s="245"/>
      <c r="H91" s="248">
        <v>272</v>
      </c>
      <c r="I91" s="249"/>
      <c r="J91" s="245"/>
      <c r="K91" s="245"/>
      <c r="L91" s="250"/>
      <c r="M91" s="251"/>
      <c r="N91" s="252"/>
      <c r="O91" s="252"/>
      <c r="P91" s="252"/>
      <c r="Q91" s="252"/>
      <c r="R91" s="252"/>
      <c r="S91" s="252"/>
      <c r="T91" s="253"/>
      <c r="AT91" s="254" t="s">
        <v>176</v>
      </c>
      <c r="AU91" s="254" t="s">
        <v>79</v>
      </c>
      <c r="AV91" s="12" t="s">
        <v>88</v>
      </c>
      <c r="AW91" s="12" t="s">
        <v>43</v>
      </c>
      <c r="AX91" s="12" t="s">
        <v>79</v>
      </c>
      <c r="AY91" s="254" t="s">
        <v>174</v>
      </c>
    </row>
    <row r="92" s="12" customFormat="1">
      <c r="B92" s="244"/>
      <c r="C92" s="245"/>
      <c r="D92" s="235" t="s">
        <v>176</v>
      </c>
      <c r="E92" s="246" t="s">
        <v>41</v>
      </c>
      <c r="F92" s="247" t="s">
        <v>182</v>
      </c>
      <c r="G92" s="245"/>
      <c r="H92" s="248">
        <v>970</v>
      </c>
      <c r="I92" s="249"/>
      <c r="J92" s="245"/>
      <c r="K92" s="245"/>
      <c r="L92" s="250"/>
      <c r="M92" s="251"/>
      <c r="N92" s="252"/>
      <c r="O92" s="252"/>
      <c r="P92" s="252"/>
      <c r="Q92" s="252"/>
      <c r="R92" s="252"/>
      <c r="S92" s="252"/>
      <c r="T92" s="253"/>
      <c r="AT92" s="254" t="s">
        <v>176</v>
      </c>
      <c r="AU92" s="254" t="s">
        <v>79</v>
      </c>
      <c r="AV92" s="12" t="s">
        <v>88</v>
      </c>
      <c r="AW92" s="12" t="s">
        <v>43</v>
      </c>
      <c r="AX92" s="12" t="s">
        <v>79</v>
      </c>
      <c r="AY92" s="254" t="s">
        <v>174</v>
      </c>
    </row>
    <row r="93" s="13" customFormat="1">
      <c r="B93" s="255"/>
      <c r="C93" s="256"/>
      <c r="D93" s="235" t="s">
        <v>176</v>
      </c>
      <c r="E93" s="257" t="s">
        <v>122</v>
      </c>
      <c r="F93" s="258" t="s">
        <v>183</v>
      </c>
      <c r="G93" s="256"/>
      <c r="H93" s="259">
        <v>3491</v>
      </c>
      <c r="I93" s="260"/>
      <c r="J93" s="256"/>
      <c r="K93" s="256"/>
      <c r="L93" s="261"/>
      <c r="M93" s="262"/>
      <c r="N93" s="263"/>
      <c r="O93" s="263"/>
      <c r="P93" s="263"/>
      <c r="Q93" s="263"/>
      <c r="R93" s="263"/>
      <c r="S93" s="263"/>
      <c r="T93" s="264"/>
      <c r="AT93" s="265" t="s">
        <v>176</v>
      </c>
      <c r="AU93" s="265" t="s">
        <v>79</v>
      </c>
      <c r="AV93" s="13" t="s">
        <v>173</v>
      </c>
      <c r="AW93" s="13" t="s">
        <v>43</v>
      </c>
      <c r="AX93" s="13" t="s">
        <v>86</v>
      </c>
      <c r="AY93" s="265" t="s">
        <v>174</v>
      </c>
    </row>
    <row r="94" s="1" customFormat="1" ht="25.5" customHeight="1">
      <c r="B94" s="47"/>
      <c r="C94" s="221" t="s">
        <v>88</v>
      </c>
      <c r="D94" s="221" t="s">
        <v>170</v>
      </c>
      <c r="E94" s="222" t="s">
        <v>184</v>
      </c>
      <c r="F94" s="223" t="s">
        <v>185</v>
      </c>
      <c r="G94" s="224" t="s">
        <v>124</v>
      </c>
      <c r="H94" s="225">
        <v>3399</v>
      </c>
      <c r="I94" s="226"/>
      <c r="J94" s="227">
        <f>ROUND(I94*H94,2)</f>
        <v>0</v>
      </c>
      <c r="K94" s="223" t="s">
        <v>41</v>
      </c>
      <c r="L94" s="73"/>
      <c r="M94" s="228" t="s">
        <v>41</v>
      </c>
      <c r="N94" s="229" t="s">
        <v>52</v>
      </c>
      <c r="O94" s="48"/>
      <c r="P94" s="230">
        <f>O94*H94</f>
        <v>0</v>
      </c>
      <c r="Q94" s="230">
        <v>0</v>
      </c>
      <c r="R94" s="230">
        <f>Q94*H94</f>
        <v>0</v>
      </c>
      <c r="S94" s="230">
        <v>0</v>
      </c>
      <c r="T94" s="231">
        <f>S94*H94</f>
        <v>0</v>
      </c>
      <c r="AR94" s="24" t="s">
        <v>173</v>
      </c>
      <c r="AT94" s="24" t="s">
        <v>170</v>
      </c>
      <c r="AU94" s="24" t="s">
        <v>79</v>
      </c>
      <c r="AY94" s="24" t="s">
        <v>174</v>
      </c>
      <c r="BE94" s="232">
        <f>IF(N94="základní",J94,0)</f>
        <v>0</v>
      </c>
      <c r="BF94" s="232">
        <f>IF(N94="snížená",J94,0)</f>
        <v>0</v>
      </c>
      <c r="BG94" s="232">
        <f>IF(N94="zákl. přenesená",J94,0)</f>
        <v>0</v>
      </c>
      <c r="BH94" s="232">
        <f>IF(N94="sníž. přenesená",J94,0)</f>
        <v>0</v>
      </c>
      <c r="BI94" s="232">
        <f>IF(N94="nulová",J94,0)</f>
        <v>0</v>
      </c>
      <c r="BJ94" s="24" t="s">
        <v>173</v>
      </c>
      <c r="BK94" s="232">
        <f>ROUND(I94*H94,2)</f>
        <v>0</v>
      </c>
      <c r="BL94" s="24" t="s">
        <v>173</v>
      </c>
      <c r="BM94" s="24" t="s">
        <v>186</v>
      </c>
    </row>
    <row r="95" s="11" customFormat="1">
      <c r="B95" s="233"/>
      <c r="C95" s="234"/>
      <c r="D95" s="235" t="s">
        <v>176</v>
      </c>
      <c r="E95" s="236" t="s">
        <v>41</v>
      </c>
      <c r="F95" s="237" t="s">
        <v>187</v>
      </c>
      <c r="G95" s="234"/>
      <c r="H95" s="236" t="s">
        <v>41</v>
      </c>
      <c r="I95" s="238"/>
      <c r="J95" s="234"/>
      <c r="K95" s="234"/>
      <c r="L95" s="239"/>
      <c r="M95" s="240"/>
      <c r="N95" s="241"/>
      <c r="O95" s="241"/>
      <c r="P95" s="241"/>
      <c r="Q95" s="241"/>
      <c r="R95" s="241"/>
      <c r="S95" s="241"/>
      <c r="T95" s="242"/>
      <c r="AT95" s="243" t="s">
        <v>176</v>
      </c>
      <c r="AU95" s="243" t="s">
        <v>79</v>
      </c>
      <c r="AV95" s="11" t="s">
        <v>86</v>
      </c>
      <c r="AW95" s="11" t="s">
        <v>43</v>
      </c>
      <c r="AX95" s="11" t="s">
        <v>79</v>
      </c>
      <c r="AY95" s="243" t="s">
        <v>174</v>
      </c>
    </row>
    <row r="96" s="12" customFormat="1">
      <c r="B96" s="244"/>
      <c r="C96" s="245"/>
      <c r="D96" s="235" t="s">
        <v>176</v>
      </c>
      <c r="E96" s="246" t="s">
        <v>41</v>
      </c>
      <c r="F96" s="247" t="s">
        <v>188</v>
      </c>
      <c r="G96" s="245"/>
      <c r="H96" s="248">
        <v>3399</v>
      </c>
      <c r="I96" s="249"/>
      <c r="J96" s="245"/>
      <c r="K96" s="245"/>
      <c r="L96" s="250"/>
      <c r="M96" s="251"/>
      <c r="N96" s="252"/>
      <c r="O96" s="252"/>
      <c r="P96" s="252"/>
      <c r="Q96" s="252"/>
      <c r="R96" s="252"/>
      <c r="S96" s="252"/>
      <c r="T96" s="253"/>
      <c r="AT96" s="254" t="s">
        <v>176</v>
      </c>
      <c r="AU96" s="254" t="s">
        <v>79</v>
      </c>
      <c r="AV96" s="12" t="s">
        <v>88</v>
      </c>
      <c r="AW96" s="12" t="s">
        <v>43</v>
      </c>
      <c r="AX96" s="12" t="s">
        <v>79</v>
      </c>
      <c r="AY96" s="254" t="s">
        <v>174</v>
      </c>
    </row>
    <row r="97" s="13" customFormat="1">
      <c r="B97" s="255"/>
      <c r="C97" s="256"/>
      <c r="D97" s="235" t="s">
        <v>176</v>
      </c>
      <c r="E97" s="257" t="s">
        <v>131</v>
      </c>
      <c r="F97" s="258" t="s">
        <v>183</v>
      </c>
      <c r="G97" s="256"/>
      <c r="H97" s="259">
        <v>3399</v>
      </c>
      <c r="I97" s="260"/>
      <c r="J97" s="256"/>
      <c r="K97" s="256"/>
      <c r="L97" s="261"/>
      <c r="M97" s="262"/>
      <c r="N97" s="263"/>
      <c r="O97" s="263"/>
      <c r="P97" s="263"/>
      <c r="Q97" s="263"/>
      <c r="R97" s="263"/>
      <c r="S97" s="263"/>
      <c r="T97" s="264"/>
      <c r="AT97" s="265" t="s">
        <v>176</v>
      </c>
      <c r="AU97" s="265" t="s">
        <v>79</v>
      </c>
      <c r="AV97" s="13" t="s">
        <v>173</v>
      </c>
      <c r="AW97" s="13" t="s">
        <v>43</v>
      </c>
      <c r="AX97" s="13" t="s">
        <v>86</v>
      </c>
      <c r="AY97" s="265" t="s">
        <v>174</v>
      </c>
    </row>
    <row r="98" s="1" customFormat="1" ht="89.25" customHeight="1">
      <c r="B98" s="47"/>
      <c r="C98" s="221" t="s">
        <v>189</v>
      </c>
      <c r="D98" s="221" t="s">
        <v>170</v>
      </c>
      <c r="E98" s="222" t="s">
        <v>190</v>
      </c>
      <c r="F98" s="223" t="s">
        <v>191</v>
      </c>
      <c r="G98" s="224" t="s">
        <v>128</v>
      </c>
      <c r="H98" s="225">
        <v>2.8940000000000001</v>
      </c>
      <c r="I98" s="226"/>
      <c r="J98" s="227">
        <f>ROUND(I98*H98,2)</f>
        <v>0</v>
      </c>
      <c r="K98" s="223" t="s">
        <v>41</v>
      </c>
      <c r="L98" s="73"/>
      <c r="M98" s="228" t="s">
        <v>41</v>
      </c>
      <c r="N98" s="229" t="s">
        <v>52</v>
      </c>
      <c r="O98" s="48"/>
      <c r="P98" s="230">
        <f>O98*H98</f>
        <v>0</v>
      </c>
      <c r="Q98" s="230">
        <v>0</v>
      </c>
      <c r="R98" s="230">
        <f>Q98*H98</f>
        <v>0</v>
      </c>
      <c r="S98" s="230">
        <v>0</v>
      </c>
      <c r="T98" s="231">
        <f>S98*H98</f>
        <v>0</v>
      </c>
      <c r="AR98" s="24" t="s">
        <v>173</v>
      </c>
      <c r="AT98" s="24" t="s">
        <v>170</v>
      </c>
      <c r="AU98" s="24" t="s">
        <v>79</v>
      </c>
      <c r="AY98" s="24" t="s">
        <v>174</v>
      </c>
      <c r="BE98" s="232">
        <f>IF(N98="základní",J98,0)</f>
        <v>0</v>
      </c>
      <c r="BF98" s="232">
        <f>IF(N98="snížená",J98,0)</f>
        <v>0</v>
      </c>
      <c r="BG98" s="232">
        <f>IF(N98="zákl. přenesená",J98,0)</f>
        <v>0</v>
      </c>
      <c r="BH98" s="232">
        <f>IF(N98="sníž. přenesená",J98,0)</f>
        <v>0</v>
      </c>
      <c r="BI98" s="232">
        <f>IF(N98="nulová",J98,0)</f>
        <v>0</v>
      </c>
      <c r="BJ98" s="24" t="s">
        <v>173</v>
      </c>
      <c r="BK98" s="232">
        <f>ROUND(I98*H98,2)</f>
        <v>0</v>
      </c>
      <c r="BL98" s="24" t="s">
        <v>173</v>
      </c>
      <c r="BM98" s="24" t="s">
        <v>192</v>
      </c>
    </row>
    <row r="99" s="12" customFormat="1">
      <c r="B99" s="244"/>
      <c r="C99" s="245"/>
      <c r="D99" s="235" t="s">
        <v>176</v>
      </c>
      <c r="E99" s="246" t="s">
        <v>41</v>
      </c>
      <c r="F99" s="247" t="s">
        <v>193</v>
      </c>
      <c r="G99" s="245"/>
      <c r="H99" s="248">
        <v>0.75</v>
      </c>
      <c r="I99" s="249"/>
      <c r="J99" s="245"/>
      <c r="K99" s="245"/>
      <c r="L99" s="250"/>
      <c r="M99" s="251"/>
      <c r="N99" s="252"/>
      <c r="O99" s="252"/>
      <c r="P99" s="252"/>
      <c r="Q99" s="252"/>
      <c r="R99" s="252"/>
      <c r="S99" s="252"/>
      <c r="T99" s="253"/>
      <c r="AT99" s="254" t="s">
        <v>176</v>
      </c>
      <c r="AU99" s="254" t="s">
        <v>79</v>
      </c>
      <c r="AV99" s="12" t="s">
        <v>88</v>
      </c>
      <c r="AW99" s="12" t="s">
        <v>43</v>
      </c>
      <c r="AX99" s="12" t="s">
        <v>79</v>
      </c>
      <c r="AY99" s="254" t="s">
        <v>174</v>
      </c>
    </row>
    <row r="100" s="12" customFormat="1">
      <c r="B100" s="244"/>
      <c r="C100" s="245"/>
      <c r="D100" s="235" t="s">
        <v>176</v>
      </c>
      <c r="E100" s="246" t="s">
        <v>41</v>
      </c>
      <c r="F100" s="247" t="s">
        <v>194</v>
      </c>
      <c r="G100" s="245"/>
      <c r="H100" s="248">
        <v>0.30299999999999999</v>
      </c>
      <c r="I100" s="249"/>
      <c r="J100" s="245"/>
      <c r="K100" s="245"/>
      <c r="L100" s="250"/>
      <c r="M100" s="251"/>
      <c r="N100" s="252"/>
      <c r="O100" s="252"/>
      <c r="P100" s="252"/>
      <c r="Q100" s="252"/>
      <c r="R100" s="252"/>
      <c r="S100" s="252"/>
      <c r="T100" s="253"/>
      <c r="AT100" s="254" t="s">
        <v>176</v>
      </c>
      <c r="AU100" s="254" t="s">
        <v>79</v>
      </c>
      <c r="AV100" s="12" t="s">
        <v>88</v>
      </c>
      <c r="AW100" s="12" t="s">
        <v>43</v>
      </c>
      <c r="AX100" s="12" t="s">
        <v>79</v>
      </c>
      <c r="AY100" s="254" t="s">
        <v>174</v>
      </c>
    </row>
    <row r="101" s="12" customFormat="1">
      <c r="B101" s="244"/>
      <c r="C101" s="245"/>
      <c r="D101" s="235" t="s">
        <v>176</v>
      </c>
      <c r="E101" s="246" t="s">
        <v>41</v>
      </c>
      <c r="F101" s="247" t="s">
        <v>195</v>
      </c>
      <c r="G101" s="245"/>
      <c r="H101" s="248">
        <v>0.38700000000000001</v>
      </c>
      <c r="I101" s="249"/>
      <c r="J101" s="245"/>
      <c r="K101" s="245"/>
      <c r="L101" s="250"/>
      <c r="M101" s="251"/>
      <c r="N101" s="252"/>
      <c r="O101" s="252"/>
      <c r="P101" s="252"/>
      <c r="Q101" s="252"/>
      <c r="R101" s="252"/>
      <c r="S101" s="252"/>
      <c r="T101" s="253"/>
      <c r="AT101" s="254" t="s">
        <v>176</v>
      </c>
      <c r="AU101" s="254" t="s">
        <v>79</v>
      </c>
      <c r="AV101" s="12" t="s">
        <v>88</v>
      </c>
      <c r="AW101" s="12" t="s">
        <v>43</v>
      </c>
      <c r="AX101" s="12" t="s">
        <v>79</v>
      </c>
      <c r="AY101" s="254" t="s">
        <v>174</v>
      </c>
    </row>
    <row r="102" s="12" customFormat="1">
      <c r="B102" s="244"/>
      <c r="C102" s="245"/>
      <c r="D102" s="235" t="s">
        <v>176</v>
      </c>
      <c r="E102" s="246" t="s">
        <v>41</v>
      </c>
      <c r="F102" s="247" t="s">
        <v>196</v>
      </c>
      <c r="G102" s="245"/>
      <c r="H102" s="248">
        <v>0.65900000000000003</v>
      </c>
      <c r="I102" s="249"/>
      <c r="J102" s="245"/>
      <c r="K102" s="245"/>
      <c r="L102" s="250"/>
      <c r="M102" s="251"/>
      <c r="N102" s="252"/>
      <c r="O102" s="252"/>
      <c r="P102" s="252"/>
      <c r="Q102" s="252"/>
      <c r="R102" s="252"/>
      <c r="S102" s="252"/>
      <c r="T102" s="253"/>
      <c r="AT102" s="254" t="s">
        <v>176</v>
      </c>
      <c r="AU102" s="254" t="s">
        <v>79</v>
      </c>
      <c r="AV102" s="12" t="s">
        <v>88</v>
      </c>
      <c r="AW102" s="12" t="s">
        <v>43</v>
      </c>
      <c r="AX102" s="12" t="s">
        <v>79</v>
      </c>
      <c r="AY102" s="254" t="s">
        <v>174</v>
      </c>
    </row>
    <row r="103" s="12" customFormat="1">
      <c r="B103" s="244"/>
      <c r="C103" s="245"/>
      <c r="D103" s="235" t="s">
        <v>176</v>
      </c>
      <c r="E103" s="246" t="s">
        <v>41</v>
      </c>
      <c r="F103" s="247" t="s">
        <v>197</v>
      </c>
      <c r="G103" s="245"/>
      <c r="H103" s="248">
        <v>0.16300000000000001</v>
      </c>
      <c r="I103" s="249"/>
      <c r="J103" s="245"/>
      <c r="K103" s="245"/>
      <c r="L103" s="250"/>
      <c r="M103" s="251"/>
      <c r="N103" s="252"/>
      <c r="O103" s="252"/>
      <c r="P103" s="252"/>
      <c r="Q103" s="252"/>
      <c r="R103" s="252"/>
      <c r="S103" s="252"/>
      <c r="T103" s="253"/>
      <c r="AT103" s="254" t="s">
        <v>176</v>
      </c>
      <c r="AU103" s="254" t="s">
        <v>79</v>
      </c>
      <c r="AV103" s="12" t="s">
        <v>88</v>
      </c>
      <c r="AW103" s="12" t="s">
        <v>43</v>
      </c>
      <c r="AX103" s="12" t="s">
        <v>79</v>
      </c>
      <c r="AY103" s="254" t="s">
        <v>174</v>
      </c>
    </row>
    <row r="104" s="12" customFormat="1">
      <c r="B104" s="244"/>
      <c r="C104" s="245"/>
      <c r="D104" s="235" t="s">
        <v>176</v>
      </c>
      <c r="E104" s="246" t="s">
        <v>41</v>
      </c>
      <c r="F104" s="247" t="s">
        <v>198</v>
      </c>
      <c r="G104" s="245"/>
      <c r="H104" s="248">
        <v>0.58199999999999996</v>
      </c>
      <c r="I104" s="249"/>
      <c r="J104" s="245"/>
      <c r="K104" s="245"/>
      <c r="L104" s="250"/>
      <c r="M104" s="251"/>
      <c r="N104" s="252"/>
      <c r="O104" s="252"/>
      <c r="P104" s="252"/>
      <c r="Q104" s="252"/>
      <c r="R104" s="252"/>
      <c r="S104" s="252"/>
      <c r="T104" s="253"/>
      <c r="AT104" s="254" t="s">
        <v>176</v>
      </c>
      <c r="AU104" s="254" t="s">
        <v>79</v>
      </c>
      <c r="AV104" s="12" t="s">
        <v>88</v>
      </c>
      <c r="AW104" s="12" t="s">
        <v>43</v>
      </c>
      <c r="AX104" s="12" t="s">
        <v>79</v>
      </c>
      <c r="AY104" s="254" t="s">
        <v>174</v>
      </c>
    </row>
    <row r="105" s="12" customFormat="1">
      <c r="B105" s="244"/>
      <c r="C105" s="245"/>
      <c r="D105" s="235" t="s">
        <v>176</v>
      </c>
      <c r="E105" s="246" t="s">
        <v>41</v>
      </c>
      <c r="F105" s="247" t="s">
        <v>199</v>
      </c>
      <c r="G105" s="245"/>
      <c r="H105" s="248">
        <v>0.050000000000000003</v>
      </c>
      <c r="I105" s="249"/>
      <c r="J105" s="245"/>
      <c r="K105" s="245"/>
      <c r="L105" s="250"/>
      <c r="M105" s="251"/>
      <c r="N105" s="252"/>
      <c r="O105" s="252"/>
      <c r="P105" s="252"/>
      <c r="Q105" s="252"/>
      <c r="R105" s="252"/>
      <c r="S105" s="252"/>
      <c r="T105" s="253"/>
      <c r="AT105" s="254" t="s">
        <v>176</v>
      </c>
      <c r="AU105" s="254" t="s">
        <v>79</v>
      </c>
      <c r="AV105" s="12" t="s">
        <v>88</v>
      </c>
      <c r="AW105" s="12" t="s">
        <v>43</v>
      </c>
      <c r="AX105" s="12" t="s">
        <v>79</v>
      </c>
      <c r="AY105" s="254" t="s">
        <v>174</v>
      </c>
    </row>
    <row r="106" s="13" customFormat="1">
      <c r="B106" s="255"/>
      <c r="C106" s="256"/>
      <c r="D106" s="235" t="s">
        <v>176</v>
      </c>
      <c r="E106" s="257" t="s">
        <v>126</v>
      </c>
      <c r="F106" s="258" t="s">
        <v>183</v>
      </c>
      <c r="G106" s="256"/>
      <c r="H106" s="259">
        <v>2.8940000000000001</v>
      </c>
      <c r="I106" s="260"/>
      <c r="J106" s="256"/>
      <c r="K106" s="256"/>
      <c r="L106" s="261"/>
      <c r="M106" s="262"/>
      <c r="N106" s="263"/>
      <c r="O106" s="263"/>
      <c r="P106" s="263"/>
      <c r="Q106" s="263"/>
      <c r="R106" s="263"/>
      <c r="S106" s="263"/>
      <c r="T106" s="264"/>
      <c r="AT106" s="265" t="s">
        <v>176</v>
      </c>
      <c r="AU106" s="265" t="s">
        <v>79</v>
      </c>
      <c r="AV106" s="13" t="s">
        <v>173</v>
      </c>
      <c r="AW106" s="13" t="s">
        <v>43</v>
      </c>
      <c r="AX106" s="13" t="s">
        <v>86</v>
      </c>
      <c r="AY106" s="265" t="s">
        <v>174</v>
      </c>
    </row>
    <row r="107" s="1" customFormat="1" ht="38.25" customHeight="1">
      <c r="B107" s="47"/>
      <c r="C107" s="221" t="s">
        <v>173</v>
      </c>
      <c r="D107" s="221" t="s">
        <v>170</v>
      </c>
      <c r="E107" s="222" t="s">
        <v>200</v>
      </c>
      <c r="F107" s="223" t="s">
        <v>201</v>
      </c>
      <c r="G107" s="224" t="s">
        <v>124</v>
      </c>
      <c r="H107" s="225">
        <v>1579</v>
      </c>
      <c r="I107" s="226"/>
      <c r="J107" s="227">
        <f>ROUND(I107*H107,2)</f>
        <v>0</v>
      </c>
      <c r="K107" s="223" t="s">
        <v>41</v>
      </c>
      <c r="L107" s="73"/>
      <c r="M107" s="228" t="s">
        <v>41</v>
      </c>
      <c r="N107" s="229" t="s">
        <v>52</v>
      </c>
      <c r="O107" s="48"/>
      <c r="P107" s="230">
        <f>O107*H107</f>
        <v>0</v>
      </c>
      <c r="Q107" s="230">
        <v>0</v>
      </c>
      <c r="R107" s="230">
        <f>Q107*H107</f>
        <v>0</v>
      </c>
      <c r="S107" s="230">
        <v>0</v>
      </c>
      <c r="T107" s="231">
        <f>S107*H107</f>
        <v>0</v>
      </c>
      <c r="AR107" s="24" t="s">
        <v>173</v>
      </c>
      <c r="AT107" s="24" t="s">
        <v>170</v>
      </c>
      <c r="AU107" s="24" t="s">
        <v>79</v>
      </c>
      <c r="AY107" s="24" t="s">
        <v>174</v>
      </c>
      <c r="BE107" s="232">
        <f>IF(N107="základní",J107,0)</f>
        <v>0</v>
      </c>
      <c r="BF107" s="232">
        <f>IF(N107="snížená",J107,0)</f>
        <v>0</v>
      </c>
      <c r="BG107" s="232">
        <f>IF(N107="zákl. přenesená",J107,0)</f>
        <v>0</v>
      </c>
      <c r="BH107" s="232">
        <f>IF(N107="sníž. přenesená",J107,0)</f>
        <v>0</v>
      </c>
      <c r="BI107" s="232">
        <f>IF(N107="nulová",J107,0)</f>
        <v>0</v>
      </c>
      <c r="BJ107" s="24" t="s">
        <v>173</v>
      </c>
      <c r="BK107" s="232">
        <f>ROUND(I107*H107,2)</f>
        <v>0</v>
      </c>
      <c r="BL107" s="24" t="s">
        <v>173</v>
      </c>
      <c r="BM107" s="24" t="s">
        <v>202</v>
      </c>
    </row>
    <row r="108" s="12" customFormat="1">
      <c r="B108" s="244"/>
      <c r="C108" s="245"/>
      <c r="D108" s="235" t="s">
        <v>176</v>
      </c>
      <c r="E108" s="246" t="s">
        <v>41</v>
      </c>
      <c r="F108" s="247" t="s">
        <v>203</v>
      </c>
      <c r="G108" s="245"/>
      <c r="H108" s="248">
        <v>169</v>
      </c>
      <c r="I108" s="249"/>
      <c r="J108" s="245"/>
      <c r="K108" s="245"/>
      <c r="L108" s="250"/>
      <c r="M108" s="251"/>
      <c r="N108" s="252"/>
      <c r="O108" s="252"/>
      <c r="P108" s="252"/>
      <c r="Q108" s="252"/>
      <c r="R108" s="252"/>
      <c r="S108" s="252"/>
      <c r="T108" s="253"/>
      <c r="AT108" s="254" t="s">
        <v>176</v>
      </c>
      <c r="AU108" s="254" t="s">
        <v>79</v>
      </c>
      <c r="AV108" s="12" t="s">
        <v>88</v>
      </c>
      <c r="AW108" s="12" t="s">
        <v>43</v>
      </c>
      <c r="AX108" s="12" t="s">
        <v>79</v>
      </c>
      <c r="AY108" s="254" t="s">
        <v>174</v>
      </c>
    </row>
    <row r="109" s="12" customFormat="1">
      <c r="B109" s="244"/>
      <c r="C109" s="245"/>
      <c r="D109" s="235" t="s">
        <v>176</v>
      </c>
      <c r="E109" s="246" t="s">
        <v>41</v>
      </c>
      <c r="F109" s="247" t="s">
        <v>204</v>
      </c>
      <c r="G109" s="245"/>
      <c r="H109" s="248">
        <v>424</v>
      </c>
      <c r="I109" s="249"/>
      <c r="J109" s="245"/>
      <c r="K109" s="245"/>
      <c r="L109" s="250"/>
      <c r="M109" s="251"/>
      <c r="N109" s="252"/>
      <c r="O109" s="252"/>
      <c r="P109" s="252"/>
      <c r="Q109" s="252"/>
      <c r="R109" s="252"/>
      <c r="S109" s="252"/>
      <c r="T109" s="253"/>
      <c r="AT109" s="254" t="s">
        <v>176</v>
      </c>
      <c r="AU109" s="254" t="s">
        <v>79</v>
      </c>
      <c r="AV109" s="12" t="s">
        <v>88</v>
      </c>
      <c r="AW109" s="12" t="s">
        <v>43</v>
      </c>
      <c r="AX109" s="12" t="s">
        <v>79</v>
      </c>
      <c r="AY109" s="254" t="s">
        <v>174</v>
      </c>
    </row>
    <row r="110" s="12" customFormat="1">
      <c r="B110" s="244"/>
      <c r="C110" s="245"/>
      <c r="D110" s="235" t="s">
        <v>176</v>
      </c>
      <c r="E110" s="246" t="s">
        <v>41</v>
      </c>
      <c r="F110" s="247" t="s">
        <v>205</v>
      </c>
      <c r="G110" s="245"/>
      <c r="H110" s="248">
        <v>115</v>
      </c>
      <c r="I110" s="249"/>
      <c r="J110" s="245"/>
      <c r="K110" s="245"/>
      <c r="L110" s="250"/>
      <c r="M110" s="251"/>
      <c r="N110" s="252"/>
      <c r="O110" s="252"/>
      <c r="P110" s="252"/>
      <c r="Q110" s="252"/>
      <c r="R110" s="252"/>
      <c r="S110" s="252"/>
      <c r="T110" s="253"/>
      <c r="AT110" s="254" t="s">
        <v>176</v>
      </c>
      <c r="AU110" s="254" t="s">
        <v>79</v>
      </c>
      <c r="AV110" s="12" t="s">
        <v>88</v>
      </c>
      <c r="AW110" s="12" t="s">
        <v>43</v>
      </c>
      <c r="AX110" s="12" t="s">
        <v>79</v>
      </c>
      <c r="AY110" s="254" t="s">
        <v>174</v>
      </c>
    </row>
    <row r="111" s="12" customFormat="1">
      <c r="B111" s="244"/>
      <c r="C111" s="245"/>
      <c r="D111" s="235" t="s">
        <v>176</v>
      </c>
      <c r="E111" s="246" t="s">
        <v>41</v>
      </c>
      <c r="F111" s="247" t="s">
        <v>206</v>
      </c>
      <c r="G111" s="245"/>
      <c r="H111" s="248">
        <v>376</v>
      </c>
      <c r="I111" s="249"/>
      <c r="J111" s="245"/>
      <c r="K111" s="245"/>
      <c r="L111" s="250"/>
      <c r="M111" s="251"/>
      <c r="N111" s="252"/>
      <c r="O111" s="252"/>
      <c r="P111" s="252"/>
      <c r="Q111" s="252"/>
      <c r="R111" s="252"/>
      <c r="S111" s="252"/>
      <c r="T111" s="253"/>
      <c r="AT111" s="254" t="s">
        <v>176</v>
      </c>
      <c r="AU111" s="254" t="s">
        <v>79</v>
      </c>
      <c r="AV111" s="12" t="s">
        <v>88</v>
      </c>
      <c r="AW111" s="12" t="s">
        <v>43</v>
      </c>
      <c r="AX111" s="12" t="s">
        <v>79</v>
      </c>
      <c r="AY111" s="254" t="s">
        <v>174</v>
      </c>
    </row>
    <row r="112" s="12" customFormat="1">
      <c r="B112" s="244"/>
      <c r="C112" s="245"/>
      <c r="D112" s="235" t="s">
        <v>176</v>
      </c>
      <c r="E112" s="246" t="s">
        <v>41</v>
      </c>
      <c r="F112" s="247" t="s">
        <v>207</v>
      </c>
      <c r="G112" s="245"/>
      <c r="H112" s="248">
        <v>495</v>
      </c>
      <c r="I112" s="249"/>
      <c r="J112" s="245"/>
      <c r="K112" s="245"/>
      <c r="L112" s="250"/>
      <c r="M112" s="251"/>
      <c r="N112" s="252"/>
      <c r="O112" s="252"/>
      <c r="P112" s="252"/>
      <c r="Q112" s="252"/>
      <c r="R112" s="252"/>
      <c r="S112" s="252"/>
      <c r="T112" s="253"/>
      <c r="AT112" s="254" t="s">
        <v>176</v>
      </c>
      <c r="AU112" s="254" t="s">
        <v>79</v>
      </c>
      <c r="AV112" s="12" t="s">
        <v>88</v>
      </c>
      <c r="AW112" s="12" t="s">
        <v>43</v>
      </c>
      <c r="AX112" s="12" t="s">
        <v>79</v>
      </c>
      <c r="AY112" s="254" t="s">
        <v>174</v>
      </c>
    </row>
    <row r="113" s="13" customFormat="1">
      <c r="B113" s="255"/>
      <c r="C113" s="256"/>
      <c r="D113" s="235" t="s">
        <v>176</v>
      </c>
      <c r="E113" s="257" t="s">
        <v>41</v>
      </c>
      <c r="F113" s="258" t="s">
        <v>183</v>
      </c>
      <c r="G113" s="256"/>
      <c r="H113" s="259">
        <v>1579</v>
      </c>
      <c r="I113" s="260"/>
      <c r="J113" s="256"/>
      <c r="K113" s="256"/>
      <c r="L113" s="261"/>
      <c r="M113" s="262"/>
      <c r="N113" s="263"/>
      <c r="O113" s="263"/>
      <c r="P113" s="263"/>
      <c r="Q113" s="263"/>
      <c r="R113" s="263"/>
      <c r="S113" s="263"/>
      <c r="T113" s="264"/>
      <c r="AT113" s="265" t="s">
        <v>176</v>
      </c>
      <c r="AU113" s="265" t="s">
        <v>79</v>
      </c>
      <c r="AV113" s="13" t="s">
        <v>173</v>
      </c>
      <c r="AW113" s="13" t="s">
        <v>43</v>
      </c>
      <c r="AX113" s="13" t="s">
        <v>86</v>
      </c>
      <c r="AY113" s="265" t="s">
        <v>174</v>
      </c>
    </row>
    <row r="114" s="1" customFormat="1" ht="127.5" customHeight="1">
      <c r="B114" s="47"/>
      <c r="C114" s="221" t="s">
        <v>208</v>
      </c>
      <c r="D114" s="221" t="s">
        <v>170</v>
      </c>
      <c r="E114" s="222" t="s">
        <v>209</v>
      </c>
      <c r="F114" s="223" t="s">
        <v>210</v>
      </c>
      <c r="G114" s="224" t="s">
        <v>136</v>
      </c>
      <c r="H114" s="225">
        <v>1401.164</v>
      </c>
      <c r="I114" s="226"/>
      <c r="J114" s="227">
        <f>ROUND(I114*H114,2)</f>
        <v>0</v>
      </c>
      <c r="K114" s="223" t="s">
        <v>41</v>
      </c>
      <c r="L114" s="73"/>
      <c r="M114" s="228" t="s">
        <v>41</v>
      </c>
      <c r="N114" s="229" t="s">
        <v>52</v>
      </c>
      <c r="O114" s="48"/>
      <c r="P114" s="230">
        <f>O114*H114</f>
        <v>0</v>
      </c>
      <c r="Q114" s="230">
        <v>0</v>
      </c>
      <c r="R114" s="230">
        <f>Q114*H114</f>
        <v>0</v>
      </c>
      <c r="S114" s="230">
        <v>0</v>
      </c>
      <c r="T114" s="231">
        <f>S114*H114</f>
        <v>0</v>
      </c>
      <c r="AR114" s="24" t="s">
        <v>173</v>
      </c>
      <c r="AT114" s="24" t="s">
        <v>170</v>
      </c>
      <c r="AU114" s="24" t="s">
        <v>79</v>
      </c>
      <c r="AY114" s="24" t="s">
        <v>174</v>
      </c>
      <c r="BE114" s="232">
        <f>IF(N114="základní",J114,0)</f>
        <v>0</v>
      </c>
      <c r="BF114" s="232">
        <f>IF(N114="snížená",J114,0)</f>
        <v>0</v>
      </c>
      <c r="BG114" s="232">
        <f>IF(N114="zákl. přenesená",J114,0)</f>
        <v>0</v>
      </c>
      <c r="BH114" s="232">
        <f>IF(N114="sníž. přenesená",J114,0)</f>
        <v>0</v>
      </c>
      <c r="BI114" s="232">
        <f>IF(N114="nulová",J114,0)</f>
        <v>0</v>
      </c>
      <c r="BJ114" s="24" t="s">
        <v>173</v>
      </c>
      <c r="BK114" s="232">
        <f>ROUND(I114*H114,2)</f>
        <v>0</v>
      </c>
      <c r="BL114" s="24" t="s">
        <v>173</v>
      </c>
      <c r="BM114" s="24" t="s">
        <v>211</v>
      </c>
    </row>
    <row r="115" s="11" customFormat="1">
      <c r="B115" s="233"/>
      <c r="C115" s="234"/>
      <c r="D115" s="235" t="s">
        <v>176</v>
      </c>
      <c r="E115" s="236" t="s">
        <v>41</v>
      </c>
      <c r="F115" s="237" t="s">
        <v>212</v>
      </c>
      <c r="G115" s="234"/>
      <c r="H115" s="236" t="s">
        <v>41</v>
      </c>
      <c r="I115" s="238"/>
      <c r="J115" s="234"/>
      <c r="K115" s="234"/>
      <c r="L115" s="239"/>
      <c r="M115" s="240"/>
      <c r="N115" s="241"/>
      <c r="O115" s="241"/>
      <c r="P115" s="241"/>
      <c r="Q115" s="241"/>
      <c r="R115" s="241"/>
      <c r="S115" s="241"/>
      <c r="T115" s="242"/>
      <c r="AT115" s="243" t="s">
        <v>176</v>
      </c>
      <c r="AU115" s="243" t="s">
        <v>79</v>
      </c>
      <c r="AV115" s="11" t="s">
        <v>86</v>
      </c>
      <c r="AW115" s="11" t="s">
        <v>43</v>
      </c>
      <c r="AX115" s="11" t="s">
        <v>79</v>
      </c>
      <c r="AY115" s="243" t="s">
        <v>174</v>
      </c>
    </row>
    <row r="116" s="12" customFormat="1">
      <c r="B116" s="244"/>
      <c r="C116" s="245"/>
      <c r="D116" s="235" t="s">
        <v>176</v>
      </c>
      <c r="E116" s="246" t="s">
        <v>41</v>
      </c>
      <c r="F116" s="247" t="s">
        <v>213</v>
      </c>
      <c r="G116" s="245"/>
      <c r="H116" s="248">
        <v>1061.2639999999999</v>
      </c>
      <c r="I116" s="249"/>
      <c r="J116" s="245"/>
      <c r="K116" s="245"/>
      <c r="L116" s="250"/>
      <c r="M116" s="251"/>
      <c r="N116" s="252"/>
      <c r="O116" s="252"/>
      <c r="P116" s="252"/>
      <c r="Q116" s="252"/>
      <c r="R116" s="252"/>
      <c r="S116" s="252"/>
      <c r="T116" s="253"/>
      <c r="AT116" s="254" t="s">
        <v>176</v>
      </c>
      <c r="AU116" s="254" t="s">
        <v>79</v>
      </c>
      <c r="AV116" s="12" t="s">
        <v>88</v>
      </c>
      <c r="AW116" s="12" t="s">
        <v>43</v>
      </c>
      <c r="AX116" s="12" t="s">
        <v>79</v>
      </c>
      <c r="AY116" s="254" t="s">
        <v>174</v>
      </c>
    </row>
    <row r="117" s="12" customFormat="1">
      <c r="B117" s="244"/>
      <c r="C117" s="245"/>
      <c r="D117" s="235" t="s">
        <v>176</v>
      </c>
      <c r="E117" s="246" t="s">
        <v>41</v>
      </c>
      <c r="F117" s="247" t="s">
        <v>214</v>
      </c>
      <c r="G117" s="245"/>
      <c r="H117" s="248">
        <v>339.89999999999998</v>
      </c>
      <c r="I117" s="249"/>
      <c r="J117" s="245"/>
      <c r="K117" s="245"/>
      <c r="L117" s="250"/>
      <c r="M117" s="251"/>
      <c r="N117" s="252"/>
      <c r="O117" s="252"/>
      <c r="P117" s="252"/>
      <c r="Q117" s="252"/>
      <c r="R117" s="252"/>
      <c r="S117" s="252"/>
      <c r="T117" s="253"/>
      <c r="AT117" s="254" t="s">
        <v>176</v>
      </c>
      <c r="AU117" s="254" t="s">
        <v>79</v>
      </c>
      <c r="AV117" s="12" t="s">
        <v>88</v>
      </c>
      <c r="AW117" s="12" t="s">
        <v>43</v>
      </c>
      <c r="AX117" s="12" t="s">
        <v>79</v>
      </c>
      <c r="AY117" s="254" t="s">
        <v>174</v>
      </c>
    </row>
    <row r="118" s="13" customFormat="1">
      <c r="B118" s="255"/>
      <c r="C118" s="256"/>
      <c r="D118" s="235" t="s">
        <v>176</v>
      </c>
      <c r="E118" s="257" t="s">
        <v>215</v>
      </c>
      <c r="F118" s="258" t="s">
        <v>183</v>
      </c>
      <c r="G118" s="256"/>
      <c r="H118" s="259">
        <v>1401.164</v>
      </c>
      <c r="I118" s="260"/>
      <c r="J118" s="256"/>
      <c r="K118" s="256"/>
      <c r="L118" s="261"/>
      <c r="M118" s="262"/>
      <c r="N118" s="263"/>
      <c r="O118" s="263"/>
      <c r="P118" s="263"/>
      <c r="Q118" s="263"/>
      <c r="R118" s="263"/>
      <c r="S118" s="263"/>
      <c r="T118" s="264"/>
      <c r="AT118" s="265" t="s">
        <v>176</v>
      </c>
      <c r="AU118" s="265" t="s">
        <v>79</v>
      </c>
      <c r="AV118" s="13" t="s">
        <v>173</v>
      </c>
      <c r="AW118" s="13" t="s">
        <v>43</v>
      </c>
      <c r="AX118" s="13" t="s">
        <v>86</v>
      </c>
      <c r="AY118" s="265" t="s">
        <v>174</v>
      </c>
    </row>
    <row r="119" s="1" customFormat="1" ht="38.25" customHeight="1">
      <c r="B119" s="47"/>
      <c r="C119" s="266" t="s">
        <v>216</v>
      </c>
      <c r="D119" s="266" t="s">
        <v>217</v>
      </c>
      <c r="E119" s="267" t="s">
        <v>218</v>
      </c>
      <c r="F119" s="268" t="s">
        <v>219</v>
      </c>
      <c r="G119" s="269" t="s">
        <v>124</v>
      </c>
      <c r="H119" s="270">
        <v>3491</v>
      </c>
      <c r="I119" s="271"/>
      <c r="J119" s="272">
        <f>ROUND(I119*H119,2)</f>
        <v>0</v>
      </c>
      <c r="K119" s="268" t="s">
        <v>220</v>
      </c>
      <c r="L119" s="273"/>
      <c r="M119" s="274" t="s">
        <v>41</v>
      </c>
      <c r="N119" s="275" t="s">
        <v>52</v>
      </c>
      <c r="O119" s="48"/>
      <c r="P119" s="230">
        <f>O119*H119</f>
        <v>0</v>
      </c>
      <c r="Q119" s="230">
        <v>0.30399999999999999</v>
      </c>
      <c r="R119" s="230">
        <f>Q119*H119</f>
        <v>1061.2639999999999</v>
      </c>
      <c r="S119" s="230">
        <v>0</v>
      </c>
      <c r="T119" s="231">
        <f>S119*H119</f>
        <v>0</v>
      </c>
      <c r="AR119" s="24" t="s">
        <v>221</v>
      </c>
      <c r="AT119" s="24" t="s">
        <v>217</v>
      </c>
      <c r="AU119" s="24" t="s">
        <v>79</v>
      </c>
      <c r="AY119" s="24" t="s">
        <v>174</v>
      </c>
      <c r="BE119" s="232">
        <f>IF(N119="základní",J119,0)</f>
        <v>0</v>
      </c>
      <c r="BF119" s="232">
        <f>IF(N119="snížená",J119,0)</f>
        <v>0</v>
      </c>
      <c r="BG119" s="232">
        <f>IF(N119="zákl. přenesená",J119,0)</f>
        <v>0</v>
      </c>
      <c r="BH119" s="232">
        <f>IF(N119="sníž. přenesená",J119,0)</f>
        <v>0</v>
      </c>
      <c r="BI119" s="232">
        <f>IF(N119="nulová",J119,0)</f>
        <v>0</v>
      </c>
      <c r="BJ119" s="24" t="s">
        <v>173</v>
      </c>
      <c r="BK119" s="232">
        <f>ROUND(I119*H119,2)</f>
        <v>0</v>
      </c>
      <c r="BL119" s="24" t="s">
        <v>173</v>
      </c>
      <c r="BM119" s="24" t="s">
        <v>222</v>
      </c>
    </row>
    <row r="120" s="12" customFormat="1">
      <c r="B120" s="244"/>
      <c r="C120" s="245"/>
      <c r="D120" s="235" t="s">
        <v>176</v>
      </c>
      <c r="E120" s="246" t="s">
        <v>41</v>
      </c>
      <c r="F120" s="247" t="s">
        <v>122</v>
      </c>
      <c r="G120" s="245"/>
      <c r="H120" s="248">
        <v>3491</v>
      </c>
      <c r="I120" s="249"/>
      <c r="J120" s="245"/>
      <c r="K120" s="245"/>
      <c r="L120" s="250"/>
      <c r="M120" s="251"/>
      <c r="N120" s="252"/>
      <c r="O120" s="252"/>
      <c r="P120" s="252"/>
      <c r="Q120" s="252"/>
      <c r="R120" s="252"/>
      <c r="S120" s="252"/>
      <c r="T120" s="253"/>
      <c r="AT120" s="254" t="s">
        <v>176</v>
      </c>
      <c r="AU120" s="254" t="s">
        <v>79</v>
      </c>
      <c r="AV120" s="12" t="s">
        <v>88</v>
      </c>
      <c r="AW120" s="12" t="s">
        <v>43</v>
      </c>
      <c r="AX120" s="12" t="s">
        <v>86</v>
      </c>
      <c r="AY120" s="254" t="s">
        <v>174</v>
      </c>
    </row>
    <row r="121" s="1" customFormat="1" ht="16.5" customHeight="1">
      <c r="B121" s="47"/>
      <c r="C121" s="266" t="s">
        <v>223</v>
      </c>
      <c r="D121" s="266" t="s">
        <v>217</v>
      </c>
      <c r="E121" s="267" t="s">
        <v>224</v>
      </c>
      <c r="F121" s="268" t="s">
        <v>225</v>
      </c>
      <c r="G121" s="269" t="s">
        <v>136</v>
      </c>
      <c r="H121" s="270">
        <v>250</v>
      </c>
      <c r="I121" s="271"/>
      <c r="J121" s="272">
        <f>ROUND(I121*H121,2)</f>
        <v>0</v>
      </c>
      <c r="K121" s="268" t="s">
        <v>220</v>
      </c>
      <c r="L121" s="273"/>
      <c r="M121" s="274" t="s">
        <v>41</v>
      </c>
      <c r="N121" s="275" t="s">
        <v>52</v>
      </c>
      <c r="O121" s="48"/>
      <c r="P121" s="230">
        <f>O121*H121</f>
        <v>0</v>
      </c>
      <c r="Q121" s="230">
        <v>1</v>
      </c>
      <c r="R121" s="230">
        <f>Q121*H121</f>
        <v>250</v>
      </c>
      <c r="S121" s="230">
        <v>0</v>
      </c>
      <c r="T121" s="231">
        <f>S121*H121</f>
        <v>0</v>
      </c>
      <c r="AR121" s="24" t="s">
        <v>221</v>
      </c>
      <c r="AT121" s="24" t="s">
        <v>217</v>
      </c>
      <c r="AU121" s="24" t="s">
        <v>79</v>
      </c>
      <c r="AY121" s="24" t="s">
        <v>174</v>
      </c>
      <c r="BE121" s="232">
        <f>IF(N121="základní",J121,0)</f>
        <v>0</v>
      </c>
      <c r="BF121" s="232">
        <f>IF(N121="snížená",J121,0)</f>
        <v>0</v>
      </c>
      <c r="BG121" s="232">
        <f>IF(N121="zákl. přenesená",J121,0)</f>
        <v>0</v>
      </c>
      <c r="BH121" s="232">
        <f>IF(N121="sníž. přenesená",J121,0)</f>
        <v>0</v>
      </c>
      <c r="BI121" s="232">
        <f>IF(N121="nulová",J121,0)</f>
        <v>0</v>
      </c>
      <c r="BJ121" s="24" t="s">
        <v>173</v>
      </c>
      <c r="BK121" s="232">
        <f>ROUND(I121*H121,2)</f>
        <v>0</v>
      </c>
      <c r="BL121" s="24" t="s">
        <v>173</v>
      </c>
      <c r="BM121" s="24" t="s">
        <v>226</v>
      </c>
    </row>
    <row r="122" s="12" customFormat="1">
      <c r="B122" s="244"/>
      <c r="C122" s="245"/>
      <c r="D122" s="235" t="s">
        <v>176</v>
      </c>
      <c r="E122" s="246" t="s">
        <v>134</v>
      </c>
      <c r="F122" s="247" t="s">
        <v>227</v>
      </c>
      <c r="G122" s="245"/>
      <c r="H122" s="248">
        <v>250</v>
      </c>
      <c r="I122" s="249"/>
      <c r="J122" s="245"/>
      <c r="K122" s="245"/>
      <c r="L122" s="250"/>
      <c r="M122" s="251"/>
      <c r="N122" s="252"/>
      <c r="O122" s="252"/>
      <c r="P122" s="252"/>
      <c r="Q122" s="252"/>
      <c r="R122" s="252"/>
      <c r="S122" s="252"/>
      <c r="T122" s="253"/>
      <c r="AT122" s="254" t="s">
        <v>176</v>
      </c>
      <c r="AU122" s="254" t="s">
        <v>79</v>
      </c>
      <c r="AV122" s="12" t="s">
        <v>88</v>
      </c>
      <c r="AW122" s="12" t="s">
        <v>43</v>
      </c>
      <c r="AX122" s="12" t="s">
        <v>86</v>
      </c>
      <c r="AY122" s="254" t="s">
        <v>174</v>
      </c>
    </row>
    <row r="123" s="1" customFormat="1" ht="63.75" customHeight="1">
      <c r="B123" s="47"/>
      <c r="C123" s="221" t="s">
        <v>221</v>
      </c>
      <c r="D123" s="221" t="s">
        <v>170</v>
      </c>
      <c r="E123" s="222" t="s">
        <v>228</v>
      </c>
      <c r="F123" s="223" t="s">
        <v>229</v>
      </c>
      <c r="G123" s="224" t="s">
        <v>136</v>
      </c>
      <c r="H123" s="225">
        <v>1401.164</v>
      </c>
      <c r="I123" s="226"/>
      <c r="J123" s="227">
        <f>ROUND(I123*H123,2)</f>
        <v>0</v>
      </c>
      <c r="K123" s="223" t="s">
        <v>41</v>
      </c>
      <c r="L123" s="73"/>
      <c r="M123" s="228" t="s">
        <v>41</v>
      </c>
      <c r="N123" s="229" t="s">
        <v>52</v>
      </c>
      <c r="O123" s="48"/>
      <c r="P123" s="230">
        <f>O123*H123</f>
        <v>0</v>
      </c>
      <c r="Q123" s="230">
        <v>0</v>
      </c>
      <c r="R123" s="230">
        <f>Q123*H123</f>
        <v>0</v>
      </c>
      <c r="S123" s="230">
        <v>0</v>
      </c>
      <c r="T123" s="231">
        <f>S123*H123</f>
        <v>0</v>
      </c>
      <c r="AR123" s="24" t="s">
        <v>173</v>
      </c>
      <c r="AT123" s="24" t="s">
        <v>170</v>
      </c>
      <c r="AU123" s="24" t="s">
        <v>79</v>
      </c>
      <c r="AY123" s="24" t="s">
        <v>174</v>
      </c>
      <c r="BE123" s="232">
        <f>IF(N123="základní",J123,0)</f>
        <v>0</v>
      </c>
      <c r="BF123" s="232">
        <f>IF(N123="snížená",J123,0)</f>
        <v>0</v>
      </c>
      <c r="BG123" s="232">
        <f>IF(N123="zákl. přenesená",J123,0)</f>
        <v>0</v>
      </c>
      <c r="BH123" s="232">
        <f>IF(N123="sníž. přenesená",J123,0)</f>
        <v>0</v>
      </c>
      <c r="BI123" s="232">
        <f>IF(N123="nulová",J123,0)</f>
        <v>0</v>
      </c>
      <c r="BJ123" s="24" t="s">
        <v>173</v>
      </c>
      <c r="BK123" s="232">
        <f>ROUND(I123*H123,2)</f>
        <v>0</v>
      </c>
      <c r="BL123" s="24" t="s">
        <v>173</v>
      </c>
      <c r="BM123" s="24" t="s">
        <v>230</v>
      </c>
    </row>
    <row r="124" s="1" customFormat="1">
      <c r="B124" s="47"/>
      <c r="C124" s="75"/>
      <c r="D124" s="235" t="s">
        <v>231</v>
      </c>
      <c r="E124" s="75"/>
      <c r="F124" s="276" t="s">
        <v>232</v>
      </c>
      <c r="G124" s="75"/>
      <c r="H124" s="75"/>
      <c r="I124" s="205"/>
      <c r="J124" s="75"/>
      <c r="K124" s="75"/>
      <c r="L124" s="73"/>
      <c r="M124" s="277"/>
      <c r="N124" s="48"/>
      <c r="O124" s="48"/>
      <c r="P124" s="48"/>
      <c r="Q124" s="48"/>
      <c r="R124" s="48"/>
      <c r="S124" s="48"/>
      <c r="T124" s="96"/>
      <c r="AT124" s="24" t="s">
        <v>231</v>
      </c>
      <c r="AU124" s="24" t="s">
        <v>79</v>
      </c>
    </row>
    <row r="125" s="12" customFormat="1">
      <c r="B125" s="244"/>
      <c r="C125" s="245"/>
      <c r="D125" s="235" t="s">
        <v>176</v>
      </c>
      <c r="E125" s="246" t="s">
        <v>41</v>
      </c>
      <c r="F125" s="247" t="s">
        <v>233</v>
      </c>
      <c r="G125" s="245"/>
      <c r="H125" s="248">
        <v>1401.164</v>
      </c>
      <c r="I125" s="249"/>
      <c r="J125" s="245"/>
      <c r="K125" s="245"/>
      <c r="L125" s="250"/>
      <c r="M125" s="251"/>
      <c r="N125" s="252"/>
      <c r="O125" s="252"/>
      <c r="P125" s="252"/>
      <c r="Q125" s="252"/>
      <c r="R125" s="252"/>
      <c r="S125" s="252"/>
      <c r="T125" s="253"/>
      <c r="AT125" s="254" t="s">
        <v>176</v>
      </c>
      <c r="AU125" s="254" t="s">
        <v>79</v>
      </c>
      <c r="AV125" s="12" t="s">
        <v>88</v>
      </c>
      <c r="AW125" s="12" t="s">
        <v>43</v>
      </c>
      <c r="AX125" s="12" t="s">
        <v>86</v>
      </c>
      <c r="AY125" s="254" t="s">
        <v>174</v>
      </c>
    </row>
    <row r="126" s="14" customFormat="1" ht="37.44" customHeight="1">
      <c r="B126" s="278"/>
      <c r="C126" s="279"/>
      <c r="D126" s="280" t="s">
        <v>78</v>
      </c>
      <c r="E126" s="281" t="s">
        <v>234</v>
      </c>
      <c r="F126" s="281" t="s">
        <v>235</v>
      </c>
      <c r="G126" s="279"/>
      <c r="H126" s="279"/>
      <c r="I126" s="282"/>
      <c r="J126" s="283">
        <f>BK126</f>
        <v>0</v>
      </c>
      <c r="K126" s="279"/>
      <c r="L126" s="284"/>
      <c r="M126" s="285"/>
      <c r="N126" s="286"/>
      <c r="O126" s="286"/>
      <c r="P126" s="287">
        <f>P127</f>
        <v>0</v>
      </c>
      <c r="Q126" s="286"/>
      <c r="R126" s="287">
        <f>R127</f>
        <v>3.2228400000000001</v>
      </c>
      <c r="S126" s="286"/>
      <c r="T126" s="288">
        <f>T127</f>
        <v>0</v>
      </c>
      <c r="AR126" s="289" t="s">
        <v>86</v>
      </c>
      <c r="AT126" s="290" t="s">
        <v>78</v>
      </c>
      <c r="AU126" s="290" t="s">
        <v>79</v>
      </c>
      <c r="AY126" s="289" t="s">
        <v>174</v>
      </c>
      <c r="BK126" s="291">
        <f>BK127</f>
        <v>0</v>
      </c>
    </row>
    <row r="127" s="14" customFormat="1" ht="19.92" customHeight="1">
      <c r="B127" s="278"/>
      <c r="C127" s="279"/>
      <c r="D127" s="280" t="s">
        <v>78</v>
      </c>
      <c r="E127" s="292" t="s">
        <v>208</v>
      </c>
      <c r="F127" s="292" t="s">
        <v>236</v>
      </c>
      <c r="G127" s="279"/>
      <c r="H127" s="279"/>
      <c r="I127" s="282"/>
      <c r="J127" s="293">
        <f>BK127</f>
        <v>0</v>
      </c>
      <c r="K127" s="279"/>
      <c r="L127" s="284"/>
      <c r="M127" s="285"/>
      <c r="N127" s="286"/>
      <c r="O127" s="286"/>
      <c r="P127" s="287">
        <f>SUM(P128:P156)</f>
        <v>0</v>
      </c>
      <c r="Q127" s="286"/>
      <c r="R127" s="287">
        <f>SUM(R128:R156)</f>
        <v>3.2228400000000001</v>
      </c>
      <c r="S127" s="286"/>
      <c r="T127" s="288">
        <f>SUM(T128:T156)</f>
        <v>0</v>
      </c>
      <c r="AR127" s="289" t="s">
        <v>86</v>
      </c>
      <c r="AT127" s="290" t="s">
        <v>78</v>
      </c>
      <c r="AU127" s="290" t="s">
        <v>86</v>
      </c>
      <c r="AY127" s="289" t="s">
        <v>174</v>
      </c>
      <c r="BK127" s="291">
        <f>SUM(BK128:BK156)</f>
        <v>0</v>
      </c>
    </row>
    <row r="128" s="1" customFormat="1" ht="51" customHeight="1">
      <c r="B128" s="47"/>
      <c r="C128" s="221" t="s">
        <v>237</v>
      </c>
      <c r="D128" s="221" t="s">
        <v>170</v>
      </c>
      <c r="E128" s="222" t="s">
        <v>238</v>
      </c>
      <c r="F128" s="223" t="s">
        <v>239</v>
      </c>
      <c r="G128" s="224" t="s">
        <v>240</v>
      </c>
      <c r="H128" s="225">
        <v>175.43899999999999</v>
      </c>
      <c r="I128" s="226"/>
      <c r="J128" s="227">
        <f>ROUND(I128*H128,2)</f>
        <v>0</v>
      </c>
      <c r="K128" s="223" t="s">
        <v>220</v>
      </c>
      <c r="L128" s="73"/>
      <c r="M128" s="228" t="s">
        <v>41</v>
      </c>
      <c r="N128" s="229" t="s">
        <v>52</v>
      </c>
      <c r="O128" s="48"/>
      <c r="P128" s="230">
        <f>O128*H128</f>
        <v>0</v>
      </c>
      <c r="Q128" s="230">
        <v>0</v>
      </c>
      <c r="R128" s="230">
        <f>Q128*H128</f>
        <v>0</v>
      </c>
      <c r="S128" s="230">
        <v>0</v>
      </c>
      <c r="T128" s="231">
        <f>S128*H128</f>
        <v>0</v>
      </c>
      <c r="AR128" s="24" t="s">
        <v>173</v>
      </c>
      <c r="AT128" s="24" t="s">
        <v>170</v>
      </c>
      <c r="AU128" s="24" t="s">
        <v>88</v>
      </c>
      <c r="AY128" s="24" t="s">
        <v>174</v>
      </c>
      <c r="BE128" s="232">
        <f>IF(N128="základní",J128,0)</f>
        <v>0</v>
      </c>
      <c r="BF128" s="232">
        <f>IF(N128="snížená",J128,0)</f>
        <v>0</v>
      </c>
      <c r="BG128" s="232">
        <f>IF(N128="zákl. přenesená",J128,0)</f>
        <v>0</v>
      </c>
      <c r="BH128" s="232">
        <f>IF(N128="sníž. přenesená",J128,0)</f>
        <v>0</v>
      </c>
      <c r="BI128" s="232">
        <f>IF(N128="nulová",J128,0)</f>
        <v>0</v>
      </c>
      <c r="BJ128" s="24" t="s">
        <v>173</v>
      </c>
      <c r="BK128" s="232">
        <f>ROUND(I128*H128,2)</f>
        <v>0</v>
      </c>
      <c r="BL128" s="24" t="s">
        <v>173</v>
      </c>
      <c r="BM128" s="24" t="s">
        <v>241</v>
      </c>
    </row>
    <row r="129" s="1" customFormat="1">
      <c r="B129" s="47"/>
      <c r="C129" s="75"/>
      <c r="D129" s="235" t="s">
        <v>242</v>
      </c>
      <c r="E129" s="75"/>
      <c r="F129" s="276" t="s">
        <v>243</v>
      </c>
      <c r="G129" s="75"/>
      <c r="H129" s="75"/>
      <c r="I129" s="205"/>
      <c r="J129" s="75"/>
      <c r="K129" s="75"/>
      <c r="L129" s="73"/>
      <c r="M129" s="277"/>
      <c r="N129" s="48"/>
      <c r="O129" s="48"/>
      <c r="P129" s="48"/>
      <c r="Q129" s="48"/>
      <c r="R129" s="48"/>
      <c r="S129" s="48"/>
      <c r="T129" s="96"/>
      <c r="AT129" s="24" t="s">
        <v>242</v>
      </c>
      <c r="AU129" s="24" t="s">
        <v>88</v>
      </c>
    </row>
    <row r="130" s="12" customFormat="1">
      <c r="B130" s="244"/>
      <c r="C130" s="245"/>
      <c r="D130" s="235" t="s">
        <v>176</v>
      </c>
      <c r="E130" s="246" t="s">
        <v>41</v>
      </c>
      <c r="F130" s="247" t="s">
        <v>244</v>
      </c>
      <c r="G130" s="245"/>
      <c r="H130" s="248">
        <v>175.43899999999999</v>
      </c>
      <c r="I130" s="249"/>
      <c r="J130" s="245"/>
      <c r="K130" s="245"/>
      <c r="L130" s="250"/>
      <c r="M130" s="251"/>
      <c r="N130" s="252"/>
      <c r="O130" s="252"/>
      <c r="P130" s="252"/>
      <c r="Q130" s="252"/>
      <c r="R130" s="252"/>
      <c r="S130" s="252"/>
      <c r="T130" s="253"/>
      <c r="AT130" s="254" t="s">
        <v>176</v>
      </c>
      <c r="AU130" s="254" t="s">
        <v>88</v>
      </c>
      <c r="AV130" s="12" t="s">
        <v>88</v>
      </c>
      <c r="AW130" s="12" t="s">
        <v>43</v>
      </c>
      <c r="AX130" s="12" t="s">
        <v>86</v>
      </c>
      <c r="AY130" s="254" t="s">
        <v>174</v>
      </c>
    </row>
    <row r="131" s="1" customFormat="1" ht="51" customHeight="1">
      <c r="B131" s="47"/>
      <c r="C131" s="221" t="s">
        <v>245</v>
      </c>
      <c r="D131" s="221" t="s">
        <v>170</v>
      </c>
      <c r="E131" s="222" t="s">
        <v>246</v>
      </c>
      <c r="F131" s="223" t="s">
        <v>247</v>
      </c>
      <c r="G131" s="224" t="s">
        <v>248</v>
      </c>
      <c r="H131" s="225">
        <v>1876</v>
      </c>
      <c r="I131" s="226"/>
      <c r="J131" s="227">
        <f>ROUND(I131*H131,2)</f>
        <v>0</v>
      </c>
      <c r="K131" s="223" t="s">
        <v>220</v>
      </c>
      <c r="L131" s="73"/>
      <c r="M131" s="228" t="s">
        <v>41</v>
      </c>
      <c r="N131" s="229" t="s">
        <v>52</v>
      </c>
      <c r="O131" s="48"/>
      <c r="P131" s="230">
        <f>O131*H131</f>
        <v>0</v>
      </c>
      <c r="Q131" s="230">
        <v>0</v>
      </c>
      <c r="R131" s="230">
        <f>Q131*H131</f>
        <v>0</v>
      </c>
      <c r="S131" s="230">
        <v>0</v>
      </c>
      <c r="T131" s="231">
        <f>S131*H131</f>
        <v>0</v>
      </c>
      <c r="AR131" s="24" t="s">
        <v>173</v>
      </c>
      <c r="AT131" s="24" t="s">
        <v>170</v>
      </c>
      <c r="AU131" s="24" t="s">
        <v>88</v>
      </c>
      <c r="AY131" s="24" t="s">
        <v>174</v>
      </c>
      <c r="BE131" s="232">
        <f>IF(N131="základní",J131,0)</f>
        <v>0</v>
      </c>
      <c r="BF131" s="232">
        <f>IF(N131="snížená",J131,0)</f>
        <v>0</v>
      </c>
      <c r="BG131" s="232">
        <f>IF(N131="zákl. přenesená",J131,0)</f>
        <v>0</v>
      </c>
      <c r="BH131" s="232">
        <f>IF(N131="sníž. přenesená",J131,0)</f>
        <v>0</v>
      </c>
      <c r="BI131" s="232">
        <f>IF(N131="nulová",J131,0)</f>
        <v>0</v>
      </c>
      <c r="BJ131" s="24" t="s">
        <v>173</v>
      </c>
      <c r="BK131" s="232">
        <f>ROUND(I131*H131,2)</f>
        <v>0</v>
      </c>
      <c r="BL131" s="24" t="s">
        <v>173</v>
      </c>
      <c r="BM131" s="24" t="s">
        <v>249</v>
      </c>
    </row>
    <row r="132" s="1" customFormat="1">
      <c r="B132" s="47"/>
      <c r="C132" s="75"/>
      <c r="D132" s="235" t="s">
        <v>242</v>
      </c>
      <c r="E132" s="75"/>
      <c r="F132" s="276" t="s">
        <v>250</v>
      </c>
      <c r="G132" s="75"/>
      <c r="H132" s="75"/>
      <c r="I132" s="205"/>
      <c r="J132" s="75"/>
      <c r="K132" s="75"/>
      <c r="L132" s="73"/>
      <c r="M132" s="277"/>
      <c r="N132" s="48"/>
      <c r="O132" s="48"/>
      <c r="P132" s="48"/>
      <c r="Q132" s="48"/>
      <c r="R132" s="48"/>
      <c r="S132" s="48"/>
      <c r="T132" s="96"/>
      <c r="AT132" s="24" t="s">
        <v>242</v>
      </c>
      <c r="AU132" s="24" t="s">
        <v>88</v>
      </c>
    </row>
    <row r="133" s="12" customFormat="1">
      <c r="B133" s="244"/>
      <c r="C133" s="245"/>
      <c r="D133" s="235" t="s">
        <v>176</v>
      </c>
      <c r="E133" s="246" t="s">
        <v>41</v>
      </c>
      <c r="F133" s="247" t="s">
        <v>251</v>
      </c>
      <c r="G133" s="245"/>
      <c r="H133" s="248">
        <v>37</v>
      </c>
      <c r="I133" s="249"/>
      <c r="J133" s="245"/>
      <c r="K133" s="245"/>
      <c r="L133" s="250"/>
      <c r="M133" s="251"/>
      <c r="N133" s="252"/>
      <c r="O133" s="252"/>
      <c r="P133" s="252"/>
      <c r="Q133" s="252"/>
      <c r="R133" s="252"/>
      <c r="S133" s="252"/>
      <c r="T133" s="253"/>
      <c r="AT133" s="254" t="s">
        <v>176</v>
      </c>
      <c r="AU133" s="254" t="s">
        <v>88</v>
      </c>
      <c r="AV133" s="12" t="s">
        <v>88</v>
      </c>
      <c r="AW133" s="12" t="s">
        <v>43</v>
      </c>
      <c r="AX133" s="12" t="s">
        <v>79</v>
      </c>
      <c r="AY133" s="254" t="s">
        <v>174</v>
      </c>
    </row>
    <row r="134" s="12" customFormat="1">
      <c r="B134" s="244"/>
      <c r="C134" s="245"/>
      <c r="D134" s="235" t="s">
        <v>176</v>
      </c>
      <c r="E134" s="246" t="s">
        <v>41</v>
      </c>
      <c r="F134" s="247" t="s">
        <v>252</v>
      </c>
      <c r="G134" s="245"/>
      <c r="H134" s="248">
        <v>500</v>
      </c>
      <c r="I134" s="249"/>
      <c r="J134" s="245"/>
      <c r="K134" s="245"/>
      <c r="L134" s="250"/>
      <c r="M134" s="251"/>
      <c r="N134" s="252"/>
      <c r="O134" s="252"/>
      <c r="P134" s="252"/>
      <c r="Q134" s="252"/>
      <c r="R134" s="252"/>
      <c r="S134" s="252"/>
      <c r="T134" s="253"/>
      <c r="AT134" s="254" t="s">
        <v>176</v>
      </c>
      <c r="AU134" s="254" t="s">
        <v>88</v>
      </c>
      <c r="AV134" s="12" t="s">
        <v>88</v>
      </c>
      <c r="AW134" s="12" t="s">
        <v>43</v>
      </c>
      <c r="AX134" s="12" t="s">
        <v>79</v>
      </c>
      <c r="AY134" s="254" t="s">
        <v>174</v>
      </c>
    </row>
    <row r="135" s="12" customFormat="1">
      <c r="B135" s="244"/>
      <c r="C135" s="245"/>
      <c r="D135" s="235" t="s">
        <v>176</v>
      </c>
      <c r="E135" s="246" t="s">
        <v>41</v>
      </c>
      <c r="F135" s="247" t="s">
        <v>253</v>
      </c>
      <c r="G135" s="245"/>
      <c r="H135" s="248">
        <v>835</v>
      </c>
      <c r="I135" s="249"/>
      <c r="J135" s="245"/>
      <c r="K135" s="245"/>
      <c r="L135" s="250"/>
      <c r="M135" s="251"/>
      <c r="N135" s="252"/>
      <c r="O135" s="252"/>
      <c r="P135" s="252"/>
      <c r="Q135" s="252"/>
      <c r="R135" s="252"/>
      <c r="S135" s="252"/>
      <c r="T135" s="253"/>
      <c r="AT135" s="254" t="s">
        <v>176</v>
      </c>
      <c r="AU135" s="254" t="s">
        <v>88</v>
      </c>
      <c r="AV135" s="12" t="s">
        <v>88</v>
      </c>
      <c r="AW135" s="12" t="s">
        <v>43</v>
      </c>
      <c r="AX135" s="12" t="s">
        <v>79</v>
      </c>
      <c r="AY135" s="254" t="s">
        <v>174</v>
      </c>
    </row>
    <row r="136" s="12" customFormat="1">
      <c r="B136" s="244"/>
      <c r="C136" s="245"/>
      <c r="D136" s="235" t="s">
        <v>176</v>
      </c>
      <c r="E136" s="246" t="s">
        <v>41</v>
      </c>
      <c r="F136" s="247" t="s">
        <v>254</v>
      </c>
      <c r="G136" s="245"/>
      <c r="H136" s="248">
        <v>504</v>
      </c>
      <c r="I136" s="249"/>
      <c r="J136" s="245"/>
      <c r="K136" s="245"/>
      <c r="L136" s="250"/>
      <c r="M136" s="251"/>
      <c r="N136" s="252"/>
      <c r="O136" s="252"/>
      <c r="P136" s="252"/>
      <c r="Q136" s="252"/>
      <c r="R136" s="252"/>
      <c r="S136" s="252"/>
      <c r="T136" s="253"/>
      <c r="AT136" s="254" t="s">
        <v>176</v>
      </c>
      <c r="AU136" s="254" t="s">
        <v>88</v>
      </c>
      <c r="AV136" s="12" t="s">
        <v>88</v>
      </c>
      <c r="AW136" s="12" t="s">
        <v>43</v>
      </c>
      <c r="AX136" s="12" t="s">
        <v>79</v>
      </c>
      <c r="AY136" s="254" t="s">
        <v>174</v>
      </c>
    </row>
    <row r="137" s="13" customFormat="1">
      <c r="B137" s="255"/>
      <c r="C137" s="256"/>
      <c r="D137" s="235" t="s">
        <v>176</v>
      </c>
      <c r="E137" s="257" t="s">
        <v>41</v>
      </c>
      <c r="F137" s="258" t="s">
        <v>183</v>
      </c>
      <c r="G137" s="256"/>
      <c r="H137" s="259">
        <v>1876</v>
      </c>
      <c r="I137" s="260"/>
      <c r="J137" s="256"/>
      <c r="K137" s="256"/>
      <c r="L137" s="261"/>
      <c r="M137" s="262"/>
      <c r="N137" s="263"/>
      <c r="O137" s="263"/>
      <c r="P137" s="263"/>
      <c r="Q137" s="263"/>
      <c r="R137" s="263"/>
      <c r="S137" s="263"/>
      <c r="T137" s="264"/>
      <c r="AT137" s="265" t="s">
        <v>176</v>
      </c>
      <c r="AU137" s="265" t="s">
        <v>88</v>
      </c>
      <c r="AV137" s="13" t="s">
        <v>173</v>
      </c>
      <c r="AW137" s="13" t="s">
        <v>43</v>
      </c>
      <c r="AX137" s="13" t="s">
        <v>86</v>
      </c>
      <c r="AY137" s="265" t="s">
        <v>174</v>
      </c>
    </row>
    <row r="138" s="1" customFormat="1" ht="38.25" customHeight="1">
      <c r="B138" s="47"/>
      <c r="C138" s="221" t="s">
        <v>255</v>
      </c>
      <c r="D138" s="221" t="s">
        <v>170</v>
      </c>
      <c r="E138" s="222" t="s">
        <v>256</v>
      </c>
      <c r="F138" s="223" t="s">
        <v>257</v>
      </c>
      <c r="G138" s="224" t="s">
        <v>128</v>
      </c>
      <c r="H138" s="225">
        <v>2.8940000000000001</v>
      </c>
      <c r="I138" s="226"/>
      <c r="J138" s="227">
        <f>ROUND(I138*H138,2)</f>
        <v>0</v>
      </c>
      <c r="K138" s="223" t="s">
        <v>220</v>
      </c>
      <c r="L138" s="73"/>
      <c r="M138" s="228" t="s">
        <v>41</v>
      </c>
      <c r="N138" s="229" t="s">
        <v>52</v>
      </c>
      <c r="O138" s="48"/>
      <c r="P138" s="230">
        <f>O138*H138</f>
        <v>0</v>
      </c>
      <c r="Q138" s="230">
        <v>0</v>
      </c>
      <c r="R138" s="230">
        <f>Q138*H138</f>
        <v>0</v>
      </c>
      <c r="S138" s="230">
        <v>0</v>
      </c>
      <c r="T138" s="231">
        <f>S138*H138</f>
        <v>0</v>
      </c>
      <c r="AR138" s="24" t="s">
        <v>173</v>
      </c>
      <c r="AT138" s="24" t="s">
        <v>170</v>
      </c>
      <c r="AU138" s="24" t="s">
        <v>88</v>
      </c>
      <c r="AY138" s="24" t="s">
        <v>174</v>
      </c>
      <c r="BE138" s="232">
        <f>IF(N138="základní",J138,0)</f>
        <v>0</v>
      </c>
      <c r="BF138" s="232">
        <f>IF(N138="snížená",J138,0)</f>
        <v>0</v>
      </c>
      <c r="BG138" s="232">
        <f>IF(N138="zákl. přenesená",J138,0)</f>
        <v>0</v>
      </c>
      <c r="BH138" s="232">
        <f>IF(N138="sníž. přenesená",J138,0)</f>
        <v>0</v>
      </c>
      <c r="BI138" s="232">
        <f>IF(N138="nulová",J138,0)</f>
        <v>0</v>
      </c>
      <c r="BJ138" s="24" t="s">
        <v>173</v>
      </c>
      <c r="BK138" s="232">
        <f>ROUND(I138*H138,2)</f>
        <v>0</v>
      </c>
      <c r="BL138" s="24" t="s">
        <v>173</v>
      </c>
      <c r="BM138" s="24" t="s">
        <v>258</v>
      </c>
    </row>
    <row r="139" s="1" customFormat="1">
      <c r="B139" s="47"/>
      <c r="C139" s="75"/>
      <c r="D139" s="235" t="s">
        <v>242</v>
      </c>
      <c r="E139" s="75"/>
      <c r="F139" s="276" t="s">
        <v>259</v>
      </c>
      <c r="G139" s="75"/>
      <c r="H139" s="75"/>
      <c r="I139" s="205"/>
      <c r="J139" s="75"/>
      <c r="K139" s="75"/>
      <c r="L139" s="73"/>
      <c r="M139" s="277"/>
      <c r="N139" s="48"/>
      <c r="O139" s="48"/>
      <c r="P139" s="48"/>
      <c r="Q139" s="48"/>
      <c r="R139" s="48"/>
      <c r="S139" s="48"/>
      <c r="T139" s="96"/>
      <c r="AT139" s="24" t="s">
        <v>242</v>
      </c>
      <c r="AU139" s="24" t="s">
        <v>88</v>
      </c>
    </row>
    <row r="140" s="12" customFormat="1">
      <c r="B140" s="244"/>
      <c r="C140" s="245"/>
      <c r="D140" s="235" t="s">
        <v>176</v>
      </c>
      <c r="E140" s="246" t="s">
        <v>41</v>
      </c>
      <c r="F140" s="247" t="s">
        <v>126</v>
      </c>
      <c r="G140" s="245"/>
      <c r="H140" s="248">
        <v>2.8940000000000001</v>
      </c>
      <c r="I140" s="249"/>
      <c r="J140" s="245"/>
      <c r="K140" s="245"/>
      <c r="L140" s="250"/>
      <c r="M140" s="251"/>
      <c r="N140" s="252"/>
      <c r="O140" s="252"/>
      <c r="P140" s="252"/>
      <c r="Q140" s="252"/>
      <c r="R140" s="252"/>
      <c r="S140" s="252"/>
      <c r="T140" s="253"/>
      <c r="AT140" s="254" t="s">
        <v>176</v>
      </c>
      <c r="AU140" s="254" t="s">
        <v>88</v>
      </c>
      <c r="AV140" s="12" t="s">
        <v>88</v>
      </c>
      <c r="AW140" s="12" t="s">
        <v>43</v>
      </c>
      <c r="AX140" s="12" t="s">
        <v>86</v>
      </c>
      <c r="AY140" s="254" t="s">
        <v>174</v>
      </c>
    </row>
    <row r="141" s="1" customFormat="1" ht="38.25" customHeight="1">
      <c r="B141" s="47"/>
      <c r="C141" s="221" t="s">
        <v>260</v>
      </c>
      <c r="D141" s="221" t="s">
        <v>170</v>
      </c>
      <c r="E141" s="222" t="s">
        <v>261</v>
      </c>
      <c r="F141" s="223" t="s">
        <v>262</v>
      </c>
      <c r="G141" s="224" t="s">
        <v>124</v>
      </c>
      <c r="H141" s="225">
        <v>321</v>
      </c>
      <c r="I141" s="226"/>
      <c r="J141" s="227">
        <f>ROUND(I141*H141,2)</f>
        <v>0</v>
      </c>
      <c r="K141" s="223" t="s">
        <v>41</v>
      </c>
      <c r="L141" s="73"/>
      <c r="M141" s="228" t="s">
        <v>41</v>
      </c>
      <c r="N141" s="229" t="s">
        <v>52</v>
      </c>
      <c r="O141" s="48"/>
      <c r="P141" s="230">
        <f>O141*H141</f>
        <v>0</v>
      </c>
      <c r="Q141" s="230">
        <v>0</v>
      </c>
      <c r="R141" s="230">
        <f>Q141*H141</f>
        <v>0</v>
      </c>
      <c r="S141" s="230">
        <v>0</v>
      </c>
      <c r="T141" s="231">
        <f>S141*H141</f>
        <v>0</v>
      </c>
      <c r="AR141" s="24" t="s">
        <v>173</v>
      </c>
      <c r="AT141" s="24" t="s">
        <v>170</v>
      </c>
      <c r="AU141" s="24" t="s">
        <v>88</v>
      </c>
      <c r="AY141" s="24" t="s">
        <v>174</v>
      </c>
      <c r="BE141" s="232">
        <f>IF(N141="základní",J141,0)</f>
        <v>0</v>
      </c>
      <c r="BF141" s="232">
        <f>IF(N141="snížená",J141,0)</f>
        <v>0</v>
      </c>
      <c r="BG141" s="232">
        <f>IF(N141="zákl. přenesená",J141,0)</f>
        <v>0</v>
      </c>
      <c r="BH141" s="232">
        <f>IF(N141="sníž. přenesená",J141,0)</f>
        <v>0</v>
      </c>
      <c r="BI141" s="232">
        <f>IF(N141="nulová",J141,0)</f>
        <v>0</v>
      </c>
      <c r="BJ141" s="24" t="s">
        <v>173</v>
      </c>
      <c r="BK141" s="232">
        <f>ROUND(I141*H141,2)</f>
        <v>0</v>
      </c>
      <c r="BL141" s="24" t="s">
        <v>173</v>
      </c>
      <c r="BM141" s="24" t="s">
        <v>263</v>
      </c>
    </row>
    <row r="142" s="11" customFormat="1">
      <c r="B142" s="233"/>
      <c r="C142" s="234"/>
      <c r="D142" s="235" t="s">
        <v>176</v>
      </c>
      <c r="E142" s="236" t="s">
        <v>41</v>
      </c>
      <c r="F142" s="237" t="s">
        <v>264</v>
      </c>
      <c r="G142" s="234"/>
      <c r="H142" s="236" t="s">
        <v>41</v>
      </c>
      <c r="I142" s="238"/>
      <c r="J142" s="234"/>
      <c r="K142" s="234"/>
      <c r="L142" s="239"/>
      <c r="M142" s="240"/>
      <c r="N142" s="241"/>
      <c r="O142" s="241"/>
      <c r="P142" s="241"/>
      <c r="Q142" s="241"/>
      <c r="R142" s="241"/>
      <c r="S142" s="241"/>
      <c r="T142" s="242"/>
      <c r="AT142" s="243" t="s">
        <v>176</v>
      </c>
      <c r="AU142" s="243" t="s">
        <v>88</v>
      </c>
      <c r="AV142" s="11" t="s">
        <v>86</v>
      </c>
      <c r="AW142" s="11" t="s">
        <v>43</v>
      </c>
      <c r="AX142" s="11" t="s">
        <v>79</v>
      </c>
      <c r="AY142" s="243" t="s">
        <v>174</v>
      </c>
    </row>
    <row r="143" s="12" customFormat="1">
      <c r="B143" s="244"/>
      <c r="C143" s="245"/>
      <c r="D143" s="235" t="s">
        <v>176</v>
      </c>
      <c r="E143" s="246" t="s">
        <v>41</v>
      </c>
      <c r="F143" s="247" t="s">
        <v>265</v>
      </c>
      <c r="G143" s="245"/>
      <c r="H143" s="248">
        <v>44</v>
      </c>
      <c r="I143" s="249"/>
      <c r="J143" s="245"/>
      <c r="K143" s="245"/>
      <c r="L143" s="250"/>
      <c r="M143" s="251"/>
      <c r="N143" s="252"/>
      <c r="O143" s="252"/>
      <c r="P143" s="252"/>
      <c r="Q143" s="252"/>
      <c r="R143" s="252"/>
      <c r="S143" s="252"/>
      <c r="T143" s="253"/>
      <c r="AT143" s="254" t="s">
        <v>176</v>
      </c>
      <c r="AU143" s="254" t="s">
        <v>88</v>
      </c>
      <c r="AV143" s="12" t="s">
        <v>88</v>
      </c>
      <c r="AW143" s="12" t="s">
        <v>43</v>
      </c>
      <c r="AX143" s="12" t="s">
        <v>79</v>
      </c>
      <c r="AY143" s="254" t="s">
        <v>174</v>
      </c>
    </row>
    <row r="144" s="12" customFormat="1">
      <c r="B144" s="244"/>
      <c r="C144" s="245"/>
      <c r="D144" s="235" t="s">
        <v>176</v>
      </c>
      <c r="E144" s="246" t="s">
        <v>41</v>
      </c>
      <c r="F144" s="247" t="s">
        <v>266</v>
      </c>
      <c r="G144" s="245"/>
      <c r="H144" s="248">
        <v>14</v>
      </c>
      <c r="I144" s="249"/>
      <c r="J144" s="245"/>
      <c r="K144" s="245"/>
      <c r="L144" s="250"/>
      <c r="M144" s="251"/>
      <c r="N144" s="252"/>
      <c r="O144" s="252"/>
      <c r="P144" s="252"/>
      <c r="Q144" s="252"/>
      <c r="R144" s="252"/>
      <c r="S144" s="252"/>
      <c r="T144" s="253"/>
      <c r="AT144" s="254" t="s">
        <v>176</v>
      </c>
      <c r="AU144" s="254" t="s">
        <v>88</v>
      </c>
      <c r="AV144" s="12" t="s">
        <v>88</v>
      </c>
      <c r="AW144" s="12" t="s">
        <v>43</v>
      </c>
      <c r="AX144" s="12" t="s">
        <v>79</v>
      </c>
      <c r="AY144" s="254" t="s">
        <v>174</v>
      </c>
    </row>
    <row r="145" s="12" customFormat="1">
      <c r="B145" s="244"/>
      <c r="C145" s="245"/>
      <c r="D145" s="235" t="s">
        <v>176</v>
      </c>
      <c r="E145" s="246" t="s">
        <v>41</v>
      </c>
      <c r="F145" s="247" t="s">
        <v>267</v>
      </c>
      <c r="G145" s="245"/>
      <c r="H145" s="248">
        <v>39</v>
      </c>
      <c r="I145" s="249"/>
      <c r="J145" s="245"/>
      <c r="K145" s="245"/>
      <c r="L145" s="250"/>
      <c r="M145" s="251"/>
      <c r="N145" s="252"/>
      <c r="O145" s="252"/>
      <c r="P145" s="252"/>
      <c r="Q145" s="252"/>
      <c r="R145" s="252"/>
      <c r="S145" s="252"/>
      <c r="T145" s="253"/>
      <c r="AT145" s="254" t="s">
        <v>176</v>
      </c>
      <c r="AU145" s="254" t="s">
        <v>88</v>
      </c>
      <c r="AV145" s="12" t="s">
        <v>88</v>
      </c>
      <c r="AW145" s="12" t="s">
        <v>43</v>
      </c>
      <c r="AX145" s="12" t="s">
        <v>79</v>
      </c>
      <c r="AY145" s="254" t="s">
        <v>174</v>
      </c>
    </row>
    <row r="146" s="12" customFormat="1">
      <c r="B146" s="244"/>
      <c r="C146" s="245"/>
      <c r="D146" s="235" t="s">
        <v>176</v>
      </c>
      <c r="E146" s="246" t="s">
        <v>41</v>
      </c>
      <c r="F146" s="247" t="s">
        <v>268</v>
      </c>
      <c r="G146" s="245"/>
      <c r="H146" s="248">
        <v>62</v>
      </c>
      <c r="I146" s="249"/>
      <c r="J146" s="245"/>
      <c r="K146" s="245"/>
      <c r="L146" s="250"/>
      <c r="M146" s="251"/>
      <c r="N146" s="252"/>
      <c r="O146" s="252"/>
      <c r="P146" s="252"/>
      <c r="Q146" s="252"/>
      <c r="R146" s="252"/>
      <c r="S146" s="252"/>
      <c r="T146" s="253"/>
      <c r="AT146" s="254" t="s">
        <v>176</v>
      </c>
      <c r="AU146" s="254" t="s">
        <v>88</v>
      </c>
      <c r="AV146" s="12" t="s">
        <v>88</v>
      </c>
      <c r="AW146" s="12" t="s">
        <v>43</v>
      </c>
      <c r="AX146" s="12" t="s">
        <v>79</v>
      </c>
      <c r="AY146" s="254" t="s">
        <v>174</v>
      </c>
    </row>
    <row r="147" s="12" customFormat="1">
      <c r="B147" s="244"/>
      <c r="C147" s="245"/>
      <c r="D147" s="235" t="s">
        <v>176</v>
      </c>
      <c r="E147" s="246" t="s">
        <v>41</v>
      </c>
      <c r="F147" s="247" t="s">
        <v>269</v>
      </c>
      <c r="G147" s="245"/>
      <c r="H147" s="248">
        <v>43</v>
      </c>
      <c r="I147" s="249"/>
      <c r="J147" s="245"/>
      <c r="K147" s="245"/>
      <c r="L147" s="250"/>
      <c r="M147" s="251"/>
      <c r="N147" s="252"/>
      <c r="O147" s="252"/>
      <c r="P147" s="252"/>
      <c r="Q147" s="252"/>
      <c r="R147" s="252"/>
      <c r="S147" s="252"/>
      <c r="T147" s="253"/>
      <c r="AT147" s="254" t="s">
        <v>176</v>
      </c>
      <c r="AU147" s="254" t="s">
        <v>88</v>
      </c>
      <c r="AV147" s="12" t="s">
        <v>88</v>
      </c>
      <c r="AW147" s="12" t="s">
        <v>43</v>
      </c>
      <c r="AX147" s="12" t="s">
        <v>79</v>
      </c>
      <c r="AY147" s="254" t="s">
        <v>174</v>
      </c>
    </row>
    <row r="148" s="12" customFormat="1">
      <c r="B148" s="244"/>
      <c r="C148" s="245"/>
      <c r="D148" s="235" t="s">
        <v>176</v>
      </c>
      <c r="E148" s="246" t="s">
        <v>41</v>
      </c>
      <c r="F148" s="247" t="s">
        <v>270</v>
      </c>
      <c r="G148" s="245"/>
      <c r="H148" s="248">
        <v>79</v>
      </c>
      <c r="I148" s="249"/>
      <c r="J148" s="245"/>
      <c r="K148" s="245"/>
      <c r="L148" s="250"/>
      <c r="M148" s="251"/>
      <c r="N148" s="252"/>
      <c r="O148" s="252"/>
      <c r="P148" s="252"/>
      <c r="Q148" s="252"/>
      <c r="R148" s="252"/>
      <c r="S148" s="252"/>
      <c r="T148" s="253"/>
      <c r="AT148" s="254" t="s">
        <v>176</v>
      </c>
      <c r="AU148" s="254" t="s">
        <v>88</v>
      </c>
      <c r="AV148" s="12" t="s">
        <v>88</v>
      </c>
      <c r="AW148" s="12" t="s">
        <v>43</v>
      </c>
      <c r="AX148" s="12" t="s">
        <v>79</v>
      </c>
      <c r="AY148" s="254" t="s">
        <v>174</v>
      </c>
    </row>
    <row r="149" s="12" customFormat="1">
      <c r="B149" s="244"/>
      <c r="C149" s="245"/>
      <c r="D149" s="235" t="s">
        <v>176</v>
      </c>
      <c r="E149" s="246" t="s">
        <v>41</v>
      </c>
      <c r="F149" s="247" t="s">
        <v>271</v>
      </c>
      <c r="G149" s="245"/>
      <c r="H149" s="248">
        <v>40</v>
      </c>
      <c r="I149" s="249"/>
      <c r="J149" s="245"/>
      <c r="K149" s="245"/>
      <c r="L149" s="250"/>
      <c r="M149" s="251"/>
      <c r="N149" s="252"/>
      <c r="O149" s="252"/>
      <c r="P149" s="252"/>
      <c r="Q149" s="252"/>
      <c r="R149" s="252"/>
      <c r="S149" s="252"/>
      <c r="T149" s="253"/>
      <c r="AT149" s="254" t="s">
        <v>176</v>
      </c>
      <c r="AU149" s="254" t="s">
        <v>88</v>
      </c>
      <c r="AV149" s="12" t="s">
        <v>88</v>
      </c>
      <c r="AW149" s="12" t="s">
        <v>43</v>
      </c>
      <c r="AX149" s="12" t="s">
        <v>79</v>
      </c>
      <c r="AY149" s="254" t="s">
        <v>174</v>
      </c>
    </row>
    <row r="150" s="13" customFormat="1">
      <c r="B150" s="255"/>
      <c r="C150" s="256"/>
      <c r="D150" s="235" t="s">
        <v>176</v>
      </c>
      <c r="E150" s="257" t="s">
        <v>138</v>
      </c>
      <c r="F150" s="258" t="s">
        <v>183</v>
      </c>
      <c r="G150" s="256"/>
      <c r="H150" s="259">
        <v>321</v>
      </c>
      <c r="I150" s="260"/>
      <c r="J150" s="256"/>
      <c r="K150" s="256"/>
      <c r="L150" s="261"/>
      <c r="M150" s="262"/>
      <c r="N150" s="263"/>
      <c r="O150" s="263"/>
      <c r="P150" s="263"/>
      <c r="Q150" s="263"/>
      <c r="R150" s="263"/>
      <c r="S150" s="263"/>
      <c r="T150" s="264"/>
      <c r="AT150" s="265" t="s">
        <v>176</v>
      </c>
      <c r="AU150" s="265" t="s">
        <v>88</v>
      </c>
      <c r="AV150" s="13" t="s">
        <v>173</v>
      </c>
      <c r="AW150" s="13" t="s">
        <v>43</v>
      </c>
      <c r="AX150" s="13" t="s">
        <v>86</v>
      </c>
      <c r="AY150" s="265" t="s">
        <v>174</v>
      </c>
    </row>
    <row r="151" s="1" customFormat="1" ht="16.5" customHeight="1">
      <c r="B151" s="47"/>
      <c r="C151" s="266" t="s">
        <v>272</v>
      </c>
      <c r="D151" s="266" t="s">
        <v>217</v>
      </c>
      <c r="E151" s="267" t="s">
        <v>273</v>
      </c>
      <c r="F151" s="268" t="s">
        <v>274</v>
      </c>
      <c r="G151" s="269" t="s">
        <v>124</v>
      </c>
      <c r="H151" s="270">
        <v>121</v>
      </c>
      <c r="I151" s="271"/>
      <c r="J151" s="272">
        <f>ROUND(I151*H151,2)</f>
        <v>0</v>
      </c>
      <c r="K151" s="268" t="s">
        <v>220</v>
      </c>
      <c r="L151" s="273"/>
      <c r="M151" s="274" t="s">
        <v>41</v>
      </c>
      <c r="N151" s="275" t="s">
        <v>52</v>
      </c>
      <c r="O151" s="48"/>
      <c r="P151" s="230">
        <f>O151*H151</f>
        <v>0</v>
      </c>
      <c r="Q151" s="230">
        <v>0.01004</v>
      </c>
      <c r="R151" s="230">
        <f>Q151*H151</f>
        <v>1.2148400000000001</v>
      </c>
      <c r="S151" s="230">
        <v>0</v>
      </c>
      <c r="T151" s="231">
        <f>S151*H151</f>
        <v>0</v>
      </c>
      <c r="AR151" s="24" t="s">
        <v>221</v>
      </c>
      <c r="AT151" s="24" t="s">
        <v>217</v>
      </c>
      <c r="AU151" s="24" t="s">
        <v>88</v>
      </c>
      <c r="AY151" s="24" t="s">
        <v>174</v>
      </c>
      <c r="BE151" s="232">
        <f>IF(N151="základní",J151,0)</f>
        <v>0</v>
      </c>
      <c r="BF151" s="232">
        <f>IF(N151="snížená",J151,0)</f>
        <v>0</v>
      </c>
      <c r="BG151" s="232">
        <f>IF(N151="zákl. přenesená",J151,0)</f>
        <v>0</v>
      </c>
      <c r="BH151" s="232">
        <f>IF(N151="sníž. přenesená",J151,0)</f>
        <v>0</v>
      </c>
      <c r="BI151" s="232">
        <f>IF(N151="nulová",J151,0)</f>
        <v>0</v>
      </c>
      <c r="BJ151" s="24" t="s">
        <v>173</v>
      </c>
      <c r="BK151" s="232">
        <f>ROUND(I151*H151,2)</f>
        <v>0</v>
      </c>
      <c r="BL151" s="24" t="s">
        <v>173</v>
      </c>
      <c r="BM151" s="24" t="s">
        <v>275</v>
      </c>
    </row>
    <row r="152" s="12" customFormat="1">
      <c r="B152" s="244"/>
      <c r="C152" s="245"/>
      <c r="D152" s="235" t="s">
        <v>176</v>
      </c>
      <c r="E152" s="246" t="s">
        <v>41</v>
      </c>
      <c r="F152" s="247" t="s">
        <v>276</v>
      </c>
      <c r="G152" s="245"/>
      <c r="H152" s="248">
        <v>121</v>
      </c>
      <c r="I152" s="249"/>
      <c r="J152" s="245"/>
      <c r="K152" s="245"/>
      <c r="L152" s="250"/>
      <c r="M152" s="251"/>
      <c r="N152" s="252"/>
      <c r="O152" s="252"/>
      <c r="P152" s="252"/>
      <c r="Q152" s="252"/>
      <c r="R152" s="252"/>
      <c r="S152" s="252"/>
      <c r="T152" s="253"/>
      <c r="AT152" s="254" t="s">
        <v>176</v>
      </c>
      <c r="AU152" s="254" t="s">
        <v>88</v>
      </c>
      <c r="AV152" s="12" t="s">
        <v>88</v>
      </c>
      <c r="AW152" s="12" t="s">
        <v>43</v>
      </c>
      <c r="AX152" s="12" t="s">
        <v>79</v>
      </c>
      <c r="AY152" s="254" t="s">
        <v>174</v>
      </c>
    </row>
    <row r="153" s="13" customFormat="1">
      <c r="B153" s="255"/>
      <c r="C153" s="256"/>
      <c r="D153" s="235" t="s">
        <v>176</v>
      </c>
      <c r="E153" s="257" t="s">
        <v>41</v>
      </c>
      <c r="F153" s="258" t="s">
        <v>183</v>
      </c>
      <c r="G153" s="256"/>
      <c r="H153" s="259">
        <v>121</v>
      </c>
      <c r="I153" s="260"/>
      <c r="J153" s="256"/>
      <c r="K153" s="256"/>
      <c r="L153" s="261"/>
      <c r="M153" s="262"/>
      <c r="N153" s="263"/>
      <c r="O153" s="263"/>
      <c r="P153" s="263"/>
      <c r="Q153" s="263"/>
      <c r="R153" s="263"/>
      <c r="S153" s="263"/>
      <c r="T153" s="264"/>
      <c r="AT153" s="265" t="s">
        <v>176</v>
      </c>
      <c r="AU153" s="265" t="s">
        <v>88</v>
      </c>
      <c r="AV153" s="13" t="s">
        <v>173</v>
      </c>
      <c r="AW153" s="13" t="s">
        <v>43</v>
      </c>
      <c r="AX153" s="13" t="s">
        <v>86</v>
      </c>
      <c r="AY153" s="265" t="s">
        <v>174</v>
      </c>
    </row>
    <row r="154" s="1" customFormat="1" ht="16.5" customHeight="1">
      <c r="B154" s="47"/>
      <c r="C154" s="266" t="s">
        <v>277</v>
      </c>
      <c r="D154" s="266" t="s">
        <v>217</v>
      </c>
      <c r="E154" s="267" t="s">
        <v>273</v>
      </c>
      <c r="F154" s="268" t="s">
        <v>274</v>
      </c>
      <c r="G154" s="269" t="s">
        <v>124</v>
      </c>
      <c r="H154" s="270">
        <v>200</v>
      </c>
      <c r="I154" s="271"/>
      <c r="J154" s="272">
        <f>ROUND(I154*H154,2)</f>
        <v>0</v>
      </c>
      <c r="K154" s="268" t="s">
        <v>220</v>
      </c>
      <c r="L154" s="273"/>
      <c r="M154" s="274" t="s">
        <v>41</v>
      </c>
      <c r="N154" s="275" t="s">
        <v>52</v>
      </c>
      <c r="O154" s="48"/>
      <c r="P154" s="230">
        <f>O154*H154</f>
        <v>0</v>
      </c>
      <c r="Q154" s="230">
        <v>0.01004</v>
      </c>
      <c r="R154" s="230">
        <f>Q154*H154</f>
        <v>2.008</v>
      </c>
      <c r="S154" s="230">
        <v>0</v>
      </c>
      <c r="T154" s="231">
        <f>S154*H154</f>
        <v>0</v>
      </c>
      <c r="AR154" s="24" t="s">
        <v>221</v>
      </c>
      <c r="AT154" s="24" t="s">
        <v>217</v>
      </c>
      <c r="AU154" s="24" t="s">
        <v>88</v>
      </c>
      <c r="AY154" s="24" t="s">
        <v>174</v>
      </c>
      <c r="BE154" s="232">
        <f>IF(N154="základní",J154,0)</f>
        <v>0</v>
      </c>
      <c r="BF154" s="232">
        <f>IF(N154="snížená",J154,0)</f>
        <v>0</v>
      </c>
      <c r="BG154" s="232">
        <f>IF(N154="zákl. přenesená",J154,0)</f>
        <v>0</v>
      </c>
      <c r="BH154" s="232">
        <f>IF(N154="sníž. přenesená",J154,0)</f>
        <v>0</v>
      </c>
      <c r="BI154" s="232">
        <f>IF(N154="nulová",J154,0)</f>
        <v>0</v>
      </c>
      <c r="BJ154" s="24" t="s">
        <v>173</v>
      </c>
      <c r="BK154" s="232">
        <f>ROUND(I154*H154,2)</f>
        <v>0</v>
      </c>
      <c r="BL154" s="24" t="s">
        <v>173</v>
      </c>
      <c r="BM154" s="24" t="s">
        <v>278</v>
      </c>
    </row>
    <row r="155" s="1" customFormat="1">
      <c r="B155" s="47"/>
      <c r="C155" s="75"/>
      <c r="D155" s="235" t="s">
        <v>231</v>
      </c>
      <c r="E155" s="75"/>
      <c r="F155" s="276" t="s">
        <v>279</v>
      </c>
      <c r="G155" s="75"/>
      <c r="H155" s="75"/>
      <c r="I155" s="205"/>
      <c r="J155" s="75"/>
      <c r="K155" s="75"/>
      <c r="L155" s="73"/>
      <c r="M155" s="277"/>
      <c r="N155" s="48"/>
      <c r="O155" s="48"/>
      <c r="P155" s="48"/>
      <c r="Q155" s="48"/>
      <c r="R155" s="48"/>
      <c r="S155" s="48"/>
      <c r="T155" s="96"/>
      <c r="AT155" s="24" t="s">
        <v>231</v>
      </c>
      <c r="AU155" s="24" t="s">
        <v>88</v>
      </c>
    </row>
    <row r="156" s="12" customFormat="1">
      <c r="B156" s="244"/>
      <c r="C156" s="245"/>
      <c r="D156" s="235" t="s">
        <v>176</v>
      </c>
      <c r="E156" s="246" t="s">
        <v>141</v>
      </c>
      <c r="F156" s="247" t="s">
        <v>143</v>
      </c>
      <c r="G156" s="245"/>
      <c r="H156" s="248">
        <v>200</v>
      </c>
      <c r="I156" s="249"/>
      <c r="J156" s="245"/>
      <c r="K156" s="245"/>
      <c r="L156" s="250"/>
      <c r="M156" s="251"/>
      <c r="N156" s="252"/>
      <c r="O156" s="252"/>
      <c r="P156" s="252"/>
      <c r="Q156" s="252"/>
      <c r="R156" s="252"/>
      <c r="S156" s="252"/>
      <c r="T156" s="253"/>
      <c r="AT156" s="254" t="s">
        <v>176</v>
      </c>
      <c r="AU156" s="254" t="s">
        <v>88</v>
      </c>
      <c r="AV156" s="12" t="s">
        <v>88</v>
      </c>
      <c r="AW156" s="12" t="s">
        <v>43</v>
      </c>
      <c r="AX156" s="12" t="s">
        <v>86</v>
      </c>
      <c r="AY156" s="254" t="s">
        <v>174</v>
      </c>
    </row>
    <row r="157" s="14" customFormat="1" ht="37.44" customHeight="1">
      <c r="B157" s="278"/>
      <c r="C157" s="279"/>
      <c r="D157" s="280" t="s">
        <v>78</v>
      </c>
      <c r="E157" s="281" t="s">
        <v>280</v>
      </c>
      <c r="F157" s="281" t="s">
        <v>281</v>
      </c>
      <c r="G157" s="279"/>
      <c r="H157" s="279"/>
      <c r="I157" s="282"/>
      <c r="J157" s="283">
        <f>BK157</f>
        <v>0</v>
      </c>
      <c r="K157" s="279"/>
      <c r="L157" s="284"/>
      <c r="M157" s="285"/>
      <c r="N157" s="286"/>
      <c r="O157" s="286"/>
      <c r="P157" s="287">
        <f>SUM(P158:P170)</f>
        <v>0</v>
      </c>
      <c r="Q157" s="286"/>
      <c r="R157" s="287">
        <f>SUM(R158:R170)</f>
        <v>0</v>
      </c>
      <c r="S157" s="286"/>
      <c r="T157" s="288">
        <f>SUM(T158:T170)</f>
        <v>0</v>
      </c>
      <c r="AR157" s="289" t="s">
        <v>173</v>
      </c>
      <c r="AT157" s="290" t="s">
        <v>78</v>
      </c>
      <c r="AU157" s="290" t="s">
        <v>79</v>
      </c>
      <c r="AY157" s="289" t="s">
        <v>174</v>
      </c>
      <c r="BK157" s="291">
        <f>SUM(BK158:BK170)</f>
        <v>0</v>
      </c>
    </row>
    <row r="158" s="1" customFormat="1" ht="153" customHeight="1">
      <c r="B158" s="47"/>
      <c r="C158" s="221" t="s">
        <v>10</v>
      </c>
      <c r="D158" s="221" t="s">
        <v>170</v>
      </c>
      <c r="E158" s="222" t="s">
        <v>282</v>
      </c>
      <c r="F158" s="223" t="s">
        <v>283</v>
      </c>
      <c r="G158" s="224" t="s">
        <v>124</v>
      </c>
      <c r="H158" s="225">
        <v>1</v>
      </c>
      <c r="I158" s="226"/>
      <c r="J158" s="227">
        <f>ROUND(I158*H158,2)</f>
        <v>0</v>
      </c>
      <c r="K158" s="223" t="s">
        <v>220</v>
      </c>
      <c r="L158" s="73"/>
      <c r="M158" s="228" t="s">
        <v>41</v>
      </c>
      <c r="N158" s="229" t="s">
        <v>52</v>
      </c>
      <c r="O158" s="48"/>
      <c r="P158" s="230">
        <f>O158*H158</f>
        <v>0</v>
      </c>
      <c r="Q158" s="230">
        <v>0</v>
      </c>
      <c r="R158" s="230">
        <f>Q158*H158</f>
        <v>0</v>
      </c>
      <c r="S158" s="230">
        <v>0</v>
      </c>
      <c r="T158" s="231">
        <f>S158*H158</f>
        <v>0</v>
      </c>
      <c r="AR158" s="24" t="s">
        <v>284</v>
      </c>
      <c r="AT158" s="24" t="s">
        <v>170</v>
      </c>
      <c r="AU158" s="24" t="s">
        <v>86</v>
      </c>
      <c r="AY158" s="24" t="s">
        <v>174</v>
      </c>
      <c r="BE158" s="232">
        <f>IF(N158="základní",J158,0)</f>
        <v>0</v>
      </c>
      <c r="BF158" s="232">
        <f>IF(N158="snížená",J158,0)</f>
        <v>0</v>
      </c>
      <c r="BG158" s="232">
        <f>IF(N158="zákl. přenesená",J158,0)</f>
        <v>0</v>
      </c>
      <c r="BH158" s="232">
        <f>IF(N158="sníž. přenesená",J158,0)</f>
        <v>0</v>
      </c>
      <c r="BI158" s="232">
        <f>IF(N158="nulová",J158,0)</f>
        <v>0</v>
      </c>
      <c r="BJ158" s="24" t="s">
        <v>173</v>
      </c>
      <c r="BK158" s="232">
        <f>ROUND(I158*H158,2)</f>
        <v>0</v>
      </c>
      <c r="BL158" s="24" t="s">
        <v>284</v>
      </c>
      <c r="BM158" s="24" t="s">
        <v>285</v>
      </c>
    </row>
    <row r="159" s="1" customFormat="1">
      <c r="B159" s="47"/>
      <c r="C159" s="75"/>
      <c r="D159" s="235" t="s">
        <v>242</v>
      </c>
      <c r="E159" s="75"/>
      <c r="F159" s="276" t="s">
        <v>286</v>
      </c>
      <c r="G159" s="75"/>
      <c r="H159" s="75"/>
      <c r="I159" s="205"/>
      <c r="J159" s="75"/>
      <c r="K159" s="75"/>
      <c r="L159" s="73"/>
      <c r="M159" s="277"/>
      <c r="N159" s="48"/>
      <c r="O159" s="48"/>
      <c r="P159" s="48"/>
      <c r="Q159" s="48"/>
      <c r="R159" s="48"/>
      <c r="S159" s="48"/>
      <c r="T159" s="96"/>
      <c r="AT159" s="24" t="s">
        <v>242</v>
      </c>
      <c r="AU159" s="24" t="s">
        <v>86</v>
      </c>
    </row>
    <row r="160" s="12" customFormat="1">
      <c r="B160" s="244"/>
      <c r="C160" s="245"/>
      <c r="D160" s="235" t="s">
        <v>176</v>
      </c>
      <c r="E160" s="246" t="s">
        <v>41</v>
      </c>
      <c r="F160" s="247" t="s">
        <v>287</v>
      </c>
      <c r="G160" s="245"/>
      <c r="H160" s="248">
        <v>1</v>
      </c>
      <c r="I160" s="249"/>
      <c r="J160" s="245"/>
      <c r="K160" s="245"/>
      <c r="L160" s="250"/>
      <c r="M160" s="251"/>
      <c r="N160" s="252"/>
      <c r="O160" s="252"/>
      <c r="P160" s="252"/>
      <c r="Q160" s="252"/>
      <c r="R160" s="252"/>
      <c r="S160" s="252"/>
      <c r="T160" s="253"/>
      <c r="AT160" s="254" t="s">
        <v>176</v>
      </c>
      <c r="AU160" s="254" t="s">
        <v>86</v>
      </c>
      <c r="AV160" s="12" t="s">
        <v>88</v>
      </c>
      <c r="AW160" s="12" t="s">
        <v>43</v>
      </c>
      <c r="AX160" s="12" t="s">
        <v>86</v>
      </c>
      <c r="AY160" s="254" t="s">
        <v>174</v>
      </c>
    </row>
    <row r="161" s="1" customFormat="1" ht="153" customHeight="1">
      <c r="B161" s="47"/>
      <c r="C161" s="221" t="s">
        <v>288</v>
      </c>
      <c r="D161" s="221" t="s">
        <v>170</v>
      </c>
      <c r="E161" s="222" t="s">
        <v>289</v>
      </c>
      <c r="F161" s="223" t="s">
        <v>290</v>
      </c>
      <c r="G161" s="224" t="s">
        <v>124</v>
      </c>
      <c r="H161" s="225">
        <v>1</v>
      </c>
      <c r="I161" s="226"/>
      <c r="J161" s="227">
        <f>ROUND(I161*H161,2)</f>
        <v>0</v>
      </c>
      <c r="K161" s="223" t="s">
        <v>220</v>
      </c>
      <c r="L161" s="73"/>
      <c r="M161" s="228" t="s">
        <v>41</v>
      </c>
      <c r="N161" s="229" t="s">
        <v>52</v>
      </c>
      <c r="O161" s="48"/>
      <c r="P161" s="230">
        <f>O161*H161</f>
        <v>0</v>
      </c>
      <c r="Q161" s="230">
        <v>0</v>
      </c>
      <c r="R161" s="230">
        <f>Q161*H161</f>
        <v>0</v>
      </c>
      <c r="S161" s="230">
        <v>0</v>
      </c>
      <c r="T161" s="231">
        <f>S161*H161</f>
        <v>0</v>
      </c>
      <c r="AR161" s="24" t="s">
        <v>284</v>
      </c>
      <c r="AT161" s="24" t="s">
        <v>170</v>
      </c>
      <c r="AU161" s="24" t="s">
        <v>86</v>
      </c>
      <c r="AY161" s="24" t="s">
        <v>174</v>
      </c>
      <c r="BE161" s="232">
        <f>IF(N161="základní",J161,0)</f>
        <v>0</v>
      </c>
      <c r="BF161" s="232">
        <f>IF(N161="snížená",J161,0)</f>
        <v>0</v>
      </c>
      <c r="BG161" s="232">
        <f>IF(N161="zákl. přenesená",J161,0)</f>
        <v>0</v>
      </c>
      <c r="BH161" s="232">
        <f>IF(N161="sníž. přenesená",J161,0)</f>
        <v>0</v>
      </c>
      <c r="BI161" s="232">
        <f>IF(N161="nulová",J161,0)</f>
        <v>0</v>
      </c>
      <c r="BJ161" s="24" t="s">
        <v>173</v>
      </c>
      <c r="BK161" s="232">
        <f>ROUND(I161*H161,2)</f>
        <v>0</v>
      </c>
      <c r="BL161" s="24" t="s">
        <v>284</v>
      </c>
      <c r="BM161" s="24" t="s">
        <v>291</v>
      </c>
    </row>
    <row r="162" s="1" customFormat="1">
      <c r="B162" s="47"/>
      <c r="C162" s="75"/>
      <c r="D162" s="235" t="s">
        <v>242</v>
      </c>
      <c r="E162" s="75"/>
      <c r="F162" s="276" t="s">
        <v>286</v>
      </c>
      <c r="G162" s="75"/>
      <c r="H162" s="75"/>
      <c r="I162" s="205"/>
      <c r="J162" s="75"/>
      <c r="K162" s="75"/>
      <c r="L162" s="73"/>
      <c r="M162" s="277"/>
      <c r="N162" s="48"/>
      <c r="O162" s="48"/>
      <c r="P162" s="48"/>
      <c r="Q162" s="48"/>
      <c r="R162" s="48"/>
      <c r="S162" s="48"/>
      <c r="T162" s="96"/>
      <c r="AT162" s="24" t="s">
        <v>242</v>
      </c>
      <c r="AU162" s="24" t="s">
        <v>86</v>
      </c>
    </row>
    <row r="163" s="12" customFormat="1">
      <c r="B163" s="244"/>
      <c r="C163" s="245"/>
      <c r="D163" s="235" t="s">
        <v>176</v>
      </c>
      <c r="E163" s="246" t="s">
        <v>41</v>
      </c>
      <c r="F163" s="247" t="s">
        <v>292</v>
      </c>
      <c r="G163" s="245"/>
      <c r="H163" s="248">
        <v>1</v>
      </c>
      <c r="I163" s="249"/>
      <c r="J163" s="245"/>
      <c r="K163" s="245"/>
      <c r="L163" s="250"/>
      <c r="M163" s="251"/>
      <c r="N163" s="252"/>
      <c r="O163" s="252"/>
      <c r="P163" s="252"/>
      <c r="Q163" s="252"/>
      <c r="R163" s="252"/>
      <c r="S163" s="252"/>
      <c r="T163" s="253"/>
      <c r="AT163" s="254" t="s">
        <v>176</v>
      </c>
      <c r="AU163" s="254" t="s">
        <v>86</v>
      </c>
      <c r="AV163" s="12" t="s">
        <v>88</v>
      </c>
      <c r="AW163" s="12" t="s">
        <v>43</v>
      </c>
      <c r="AX163" s="12" t="s">
        <v>86</v>
      </c>
      <c r="AY163" s="254" t="s">
        <v>174</v>
      </c>
    </row>
    <row r="164" s="1" customFormat="1" ht="153" customHeight="1">
      <c r="B164" s="47"/>
      <c r="C164" s="221" t="s">
        <v>293</v>
      </c>
      <c r="D164" s="221" t="s">
        <v>170</v>
      </c>
      <c r="E164" s="222" t="s">
        <v>294</v>
      </c>
      <c r="F164" s="223" t="s">
        <v>295</v>
      </c>
      <c r="G164" s="224" t="s">
        <v>124</v>
      </c>
      <c r="H164" s="225">
        <v>60</v>
      </c>
      <c r="I164" s="226"/>
      <c r="J164" s="227">
        <f>ROUND(I164*H164,2)</f>
        <v>0</v>
      </c>
      <c r="K164" s="223" t="s">
        <v>220</v>
      </c>
      <c r="L164" s="73"/>
      <c r="M164" s="228" t="s">
        <v>41</v>
      </c>
      <c r="N164" s="229" t="s">
        <v>52</v>
      </c>
      <c r="O164" s="48"/>
      <c r="P164" s="230">
        <f>O164*H164</f>
        <v>0</v>
      </c>
      <c r="Q164" s="230">
        <v>0</v>
      </c>
      <c r="R164" s="230">
        <f>Q164*H164</f>
        <v>0</v>
      </c>
      <c r="S164" s="230">
        <v>0</v>
      </c>
      <c r="T164" s="231">
        <f>S164*H164</f>
        <v>0</v>
      </c>
      <c r="AR164" s="24" t="s">
        <v>284</v>
      </c>
      <c r="AT164" s="24" t="s">
        <v>170</v>
      </c>
      <c r="AU164" s="24" t="s">
        <v>86</v>
      </c>
      <c r="AY164" s="24" t="s">
        <v>174</v>
      </c>
      <c r="BE164" s="232">
        <f>IF(N164="základní",J164,0)</f>
        <v>0</v>
      </c>
      <c r="BF164" s="232">
        <f>IF(N164="snížená",J164,0)</f>
        <v>0</v>
      </c>
      <c r="BG164" s="232">
        <f>IF(N164="zákl. přenesená",J164,0)</f>
        <v>0</v>
      </c>
      <c r="BH164" s="232">
        <f>IF(N164="sníž. přenesená",J164,0)</f>
        <v>0</v>
      </c>
      <c r="BI164" s="232">
        <f>IF(N164="nulová",J164,0)</f>
        <v>0</v>
      </c>
      <c r="BJ164" s="24" t="s">
        <v>173</v>
      </c>
      <c r="BK164" s="232">
        <f>ROUND(I164*H164,2)</f>
        <v>0</v>
      </c>
      <c r="BL164" s="24" t="s">
        <v>284</v>
      </c>
      <c r="BM164" s="24" t="s">
        <v>296</v>
      </c>
    </row>
    <row r="165" s="1" customFormat="1">
      <c r="B165" s="47"/>
      <c r="C165" s="75"/>
      <c r="D165" s="235" t="s">
        <v>242</v>
      </c>
      <c r="E165" s="75"/>
      <c r="F165" s="276" t="s">
        <v>286</v>
      </c>
      <c r="G165" s="75"/>
      <c r="H165" s="75"/>
      <c r="I165" s="205"/>
      <c r="J165" s="75"/>
      <c r="K165" s="75"/>
      <c r="L165" s="73"/>
      <c r="M165" s="277"/>
      <c r="N165" s="48"/>
      <c r="O165" s="48"/>
      <c r="P165" s="48"/>
      <c r="Q165" s="48"/>
      <c r="R165" s="48"/>
      <c r="S165" s="48"/>
      <c r="T165" s="96"/>
      <c r="AT165" s="24" t="s">
        <v>242</v>
      </c>
      <c r="AU165" s="24" t="s">
        <v>86</v>
      </c>
    </row>
    <row r="166" s="12" customFormat="1">
      <c r="B166" s="244"/>
      <c r="C166" s="245"/>
      <c r="D166" s="235" t="s">
        <v>176</v>
      </c>
      <c r="E166" s="246" t="s">
        <v>41</v>
      </c>
      <c r="F166" s="247" t="s">
        <v>297</v>
      </c>
      <c r="G166" s="245"/>
      <c r="H166" s="248">
        <v>60</v>
      </c>
      <c r="I166" s="249"/>
      <c r="J166" s="245"/>
      <c r="K166" s="245"/>
      <c r="L166" s="250"/>
      <c r="M166" s="251"/>
      <c r="N166" s="252"/>
      <c r="O166" s="252"/>
      <c r="P166" s="252"/>
      <c r="Q166" s="252"/>
      <c r="R166" s="252"/>
      <c r="S166" s="252"/>
      <c r="T166" s="253"/>
      <c r="AT166" s="254" t="s">
        <v>176</v>
      </c>
      <c r="AU166" s="254" t="s">
        <v>86</v>
      </c>
      <c r="AV166" s="12" t="s">
        <v>88</v>
      </c>
      <c r="AW166" s="12" t="s">
        <v>43</v>
      </c>
      <c r="AX166" s="12" t="s">
        <v>86</v>
      </c>
      <c r="AY166" s="254" t="s">
        <v>174</v>
      </c>
    </row>
    <row r="167" s="1" customFormat="1" ht="25.5" customHeight="1">
      <c r="B167" s="47"/>
      <c r="C167" s="221" t="s">
        <v>298</v>
      </c>
      <c r="D167" s="221" t="s">
        <v>170</v>
      </c>
      <c r="E167" s="222" t="s">
        <v>299</v>
      </c>
      <c r="F167" s="223" t="s">
        <v>300</v>
      </c>
      <c r="G167" s="224" t="s">
        <v>136</v>
      </c>
      <c r="H167" s="225">
        <v>1.6319999999999999</v>
      </c>
      <c r="I167" s="226"/>
      <c r="J167" s="227">
        <f>ROUND(I167*H167,2)</f>
        <v>0</v>
      </c>
      <c r="K167" s="223" t="s">
        <v>220</v>
      </c>
      <c r="L167" s="73"/>
      <c r="M167" s="228" t="s">
        <v>41</v>
      </c>
      <c r="N167" s="229" t="s">
        <v>52</v>
      </c>
      <c r="O167" s="48"/>
      <c r="P167" s="230">
        <f>O167*H167</f>
        <v>0</v>
      </c>
      <c r="Q167" s="230">
        <v>0</v>
      </c>
      <c r="R167" s="230">
        <f>Q167*H167</f>
        <v>0</v>
      </c>
      <c r="S167" s="230">
        <v>0</v>
      </c>
      <c r="T167" s="231">
        <f>S167*H167</f>
        <v>0</v>
      </c>
      <c r="AR167" s="24" t="s">
        <v>284</v>
      </c>
      <c r="AT167" s="24" t="s">
        <v>170</v>
      </c>
      <c r="AU167" s="24" t="s">
        <v>86</v>
      </c>
      <c r="AY167" s="24" t="s">
        <v>174</v>
      </c>
      <c r="BE167" s="232">
        <f>IF(N167="základní",J167,0)</f>
        <v>0</v>
      </c>
      <c r="BF167" s="232">
        <f>IF(N167="snížená",J167,0)</f>
        <v>0</v>
      </c>
      <c r="BG167" s="232">
        <f>IF(N167="zákl. přenesená",J167,0)</f>
        <v>0</v>
      </c>
      <c r="BH167" s="232">
        <f>IF(N167="sníž. přenesená",J167,0)</f>
        <v>0</v>
      </c>
      <c r="BI167" s="232">
        <f>IF(N167="nulová",J167,0)</f>
        <v>0</v>
      </c>
      <c r="BJ167" s="24" t="s">
        <v>173</v>
      </c>
      <c r="BK167" s="232">
        <f>ROUND(I167*H167,2)</f>
        <v>0</v>
      </c>
      <c r="BL167" s="24" t="s">
        <v>284</v>
      </c>
      <c r="BM167" s="24" t="s">
        <v>301</v>
      </c>
    </row>
    <row r="168" s="1" customFormat="1">
      <c r="B168" s="47"/>
      <c r="C168" s="75"/>
      <c r="D168" s="235" t="s">
        <v>242</v>
      </c>
      <c r="E168" s="75"/>
      <c r="F168" s="276" t="s">
        <v>302</v>
      </c>
      <c r="G168" s="75"/>
      <c r="H168" s="75"/>
      <c r="I168" s="205"/>
      <c r="J168" s="75"/>
      <c r="K168" s="75"/>
      <c r="L168" s="73"/>
      <c r="M168" s="277"/>
      <c r="N168" s="48"/>
      <c r="O168" s="48"/>
      <c r="P168" s="48"/>
      <c r="Q168" s="48"/>
      <c r="R168" s="48"/>
      <c r="S168" s="48"/>
      <c r="T168" s="96"/>
      <c r="AT168" s="24" t="s">
        <v>242</v>
      </c>
      <c r="AU168" s="24" t="s">
        <v>86</v>
      </c>
    </row>
    <row r="169" s="11" customFormat="1">
      <c r="B169" s="233"/>
      <c r="C169" s="234"/>
      <c r="D169" s="235" t="s">
        <v>176</v>
      </c>
      <c r="E169" s="236" t="s">
        <v>41</v>
      </c>
      <c r="F169" s="237" t="s">
        <v>303</v>
      </c>
      <c r="G169" s="234"/>
      <c r="H169" s="236" t="s">
        <v>41</v>
      </c>
      <c r="I169" s="238"/>
      <c r="J169" s="234"/>
      <c r="K169" s="234"/>
      <c r="L169" s="239"/>
      <c r="M169" s="240"/>
      <c r="N169" s="241"/>
      <c r="O169" s="241"/>
      <c r="P169" s="241"/>
      <c r="Q169" s="241"/>
      <c r="R169" s="241"/>
      <c r="S169" s="241"/>
      <c r="T169" s="242"/>
      <c r="AT169" s="243" t="s">
        <v>176</v>
      </c>
      <c r="AU169" s="243" t="s">
        <v>86</v>
      </c>
      <c r="AV169" s="11" t="s">
        <v>86</v>
      </c>
      <c r="AW169" s="11" t="s">
        <v>43</v>
      </c>
      <c r="AX169" s="11" t="s">
        <v>79</v>
      </c>
      <c r="AY169" s="243" t="s">
        <v>174</v>
      </c>
    </row>
    <row r="170" s="12" customFormat="1">
      <c r="B170" s="244"/>
      <c r="C170" s="245"/>
      <c r="D170" s="235" t="s">
        <v>176</v>
      </c>
      <c r="E170" s="246" t="s">
        <v>41</v>
      </c>
      <c r="F170" s="247" t="s">
        <v>304</v>
      </c>
      <c r="G170" s="245"/>
      <c r="H170" s="248">
        <v>1.6319999999999999</v>
      </c>
      <c r="I170" s="249"/>
      <c r="J170" s="245"/>
      <c r="K170" s="245"/>
      <c r="L170" s="250"/>
      <c r="M170" s="294"/>
      <c r="N170" s="295"/>
      <c r="O170" s="295"/>
      <c r="P170" s="295"/>
      <c r="Q170" s="295"/>
      <c r="R170" s="295"/>
      <c r="S170" s="295"/>
      <c r="T170" s="296"/>
      <c r="AT170" s="254" t="s">
        <v>176</v>
      </c>
      <c r="AU170" s="254" t="s">
        <v>86</v>
      </c>
      <c r="AV170" s="12" t="s">
        <v>88</v>
      </c>
      <c r="AW170" s="12" t="s">
        <v>43</v>
      </c>
      <c r="AX170" s="12" t="s">
        <v>86</v>
      </c>
      <c r="AY170" s="254" t="s">
        <v>174</v>
      </c>
    </row>
    <row r="171" s="1" customFormat="1" ht="6.96" customHeight="1">
      <c r="B171" s="68"/>
      <c r="C171" s="69"/>
      <c r="D171" s="69"/>
      <c r="E171" s="69"/>
      <c r="F171" s="69"/>
      <c r="G171" s="69"/>
      <c r="H171" s="69"/>
      <c r="I171" s="180"/>
      <c r="J171" s="69"/>
      <c r="K171" s="69"/>
      <c r="L171" s="73"/>
    </row>
  </sheetData>
  <sheetProtection sheet="1" autoFilter="0" formatColumns="0" formatRows="0" objects="1" scenarios="1" spinCount="100000" saltValue="wi6eiJXNgP9dGAbPUIQymgEN1hFF4UWXN0DuBKwoqYxAPFrCbRfn/rXSWrY+yT0DdjPPYhrY1sDjG2Vx8z5EHA==" hashValue="E67+6onLrnTW/a4e8oD2yysWDHxxCfw1u+sj8Sxwgs0XMIk0EcCwdQ7Ujux/W51Ive57vonaUPqdbb1SaPPzfA==" algorithmName="SHA-512" password="CC35"/>
  <autoFilter ref="C84:K170"/>
  <mergeCells count="13">
    <mergeCell ref="E7:H7"/>
    <mergeCell ref="E9:H9"/>
    <mergeCell ref="E11:H11"/>
    <mergeCell ref="E26:H26"/>
    <mergeCell ref="E47:H47"/>
    <mergeCell ref="E49:H49"/>
    <mergeCell ref="E51:H51"/>
    <mergeCell ref="J55:J56"/>
    <mergeCell ref="E73:H73"/>
    <mergeCell ref="E75:H75"/>
    <mergeCell ref="E77:H77"/>
    <mergeCell ref="G1:H1"/>
    <mergeCell ref="L2:V2"/>
  </mergeCells>
  <hyperlinks>
    <hyperlink ref="F1:G1" location="C2" display="1) Krycí list soupisu"/>
    <hyperlink ref="G1:H1" location="C58" display="2) Rekapitulace"/>
    <hyperlink ref="J1" location="C84" display="3) Soupis prací"/>
    <hyperlink ref="L1:V1" location="'Rekapitulace zakázky'!C2" display="Rekapitulace zakázk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pane activePane="bottomLeft" state="frozen" topLeftCell="A2" ySplit="1"/>
    </sheetView>
  </sheetViews>
  <cols>
    <col min="1" max="1" width="8.33" customWidth="1"/>
    <col min="2" max="2" width="1.67" customWidth="1"/>
    <col min="3" max="3" width="4.17" customWidth="1"/>
    <col min="4" max="4" width="4.33" customWidth="1"/>
    <col min="5" max="5" width="17.17" customWidth="1"/>
    <col min="6" max="6" width="75" customWidth="1"/>
    <col min="7" max="7" width="8.67" customWidth="1"/>
    <col min="8" max="8" width="11.17" customWidth="1"/>
    <col min="9" max="9" width="12.67" style="149" customWidth="1"/>
    <col min="10" max="10" width="23.5" customWidth="1"/>
    <col min="11" max="11" width="15.5" customWidth="1"/>
    <col min="13" max="13" width="9.33" hidden="1"/>
    <col min="14" max="14" width="9.33" hidden="1"/>
    <col min="15" max="15" width="9.33" hidden="1"/>
    <col min="16" max="16" width="9.33" hidden="1"/>
    <col min="17" max="17" width="9.33" hidden="1"/>
    <col min="18" max="18" width="9.33" hidden="1"/>
    <col min="19" max="19" width="8.17" hidden="1" customWidth="1"/>
    <col min="20" max="20" width="29.6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1" ht="21.84" customHeight="1">
      <c r="A1" s="21"/>
      <c r="B1" s="150"/>
      <c r="C1" s="150"/>
      <c r="D1" s="151" t="s">
        <v>1</v>
      </c>
      <c r="E1" s="150"/>
      <c r="F1" s="152" t="s">
        <v>117</v>
      </c>
      <c r="G1" s="152" t="s">
        <v>118</v>
      </c>
      <c r="H1" s="152"/>
      <c r="I1" s="153"/>
      <c r="J1" s="152" t="s">
        <v>119</v>
      </c>
      <c r="K1" s="151" t="s">
        <v>120</v>
      </c>
      <c r="L1" s="152" t="s">
        <v>121</v>
      </c>
      <c r="M1" s="152"/>
      <c r="N1" s="152"/>
      <c r="O1" s="152"/>
      <c r="P1" s="152"/>
      <c r="Q1" s="152"/>
      <c r="R1" s="152"/>
      <c r="S1" s="152"/>
      <c r="T1" s="152"/>
      <c r="U1" s="20"/>
      <c r="V1" s="20"/>
      <c r="W1" s="21"/>
      <c r="X1" s="21"/>
      <c r="Y1" s="21"/>
      <c r="Z1" s="21"/>
      <c r="AA1" s="21"/>
      <c r="AB1" s="21"/>
      <c r="AC1" s="21"/>
      <c r="AD1" s="21"/>
      <c r="AE1" s="21"/>
      <c r="AF1" s="21"/>
      <c r="AG1" s="21"/>
      <c r="AH1" s="21"/>
      <c r="AI1" s="21"/>
      <c r="AJ1" s="21"/>
      <c r="AK1" s="21"/>
      <c r="AL1" s="21"/>
      <c r="AM1" s="21"/>
      <c r="AN1" s="21"/>
      <c r="AO1" s="21"/>
      <c r="AP1" s="21"/>
      <c r="AQ1" s="21"/>
      <c r="AR1" s="21"/>
      <c r="AS1" s="21"/>
      <c r="AT1" s="21"/>
      <c r="AU1" s="21"/>
      <c r="AV1" s="21"/>
      <c r="AW1" s="21"/>
      <c r="AX1" s="21"/>
      <c r="AY1" s="21"/>
      <c r="AZ1" s="21"/>
      <c r="BA1" s="21"/>
      <c r="BB1" s="21"/>
      <c r="BC1" s="21"/>
      <c r="BD1" s="21"/>
      <c r="BE1" s="21"/>
      <c r="BF1" s="21"/>
      <c r="BG1" s="21"/>
      <c r="BH1" s="21"/>
      <c r="BI1" s="21"/>
      <c r="BJ1" s="21"/>
      <c r="BK1" s="21"/>
      <c r="BL1" s="21"/>
      <c r="BM1" s="21"/>
      <c r="BN1" s="21"/>
      <c r="BO1" s="21"/>
      <c r="BP1" s="21"/>
      <c r="BQ1" s="21"/>
      <c r="BR1" s="21"/>
    </row>
    <row r="2" ht="36.96" customHeight="1">
      <c r="L2"/>
      <c r="AT2" s="24" t="s">
        <v>98</v>
      </c>
    </row>
    <row r="3" ht="6.96" customHeight="1">
      <c r="B3" s="25"/>
      <c r="C3" s="26"/>
      <c r="D3" s="26"/>
      <c r="E3" s="26"/>
      <c r="F3" s="26"/>
      <c r="G3" s="26"/>
      <c r="H3" s="26"/>
      <c r="I3" s="155"/>
      <c r="J3" s="26"/>
      <c r="K3" s="27"/>
      <c r="AT3" s="24" t="s">
        <v>88</v>
      </c>
    </row>
    <row r="4" ht="36.96" customHeight="1">
      <c r="B4" s="28"/>
      <c r="C4" s="29"/>
      <c r="D4" s="30" t="s">
        <v>130</v>
      </c>
      <c r="E4" s="29"/>
      <c r="F4" s="29"/>
      <c r="G4" s="29"/>
      <c r="H4" s="29"/>
      <c r="I4" s="156"/>
      <c r="J4" s="29"/>
      <c r="K4" s="31"/>
      <c r="M4" s="32" t="s">
        <v>12</v>
      </c>
      <c r="AT4" s="24" t="s">
        <v>43</v>
      </c>
    </row>
    <row r="5" ht="6.96" customHeight="1">
      <c r="B5" s="28"/>
      <c r="C5" s="29"/>
      <c r="D5" s="29"/>
      <c r="E5" s="29"/>
      <c r="F5" s="29"/>
      <c r="G5" s="29"/>
      <c r="H5" s="29"/>
      <c r="I5" s="156"/>
      <c r="J5" s="29"/>
      <c r="K5" s="31"/>
    </row>
    <row r="6">
      <c r="B6" s="28"/>
      <c r="C6" s="29"/>
      <c r="D6" s="40" t="s">
        <v>18</v>
      </c>
      <c r="E6" s="29"/>
      <c r="F6" s="29"/>
      <c r="G6" s="29"/>
      <c r="H6" s="29"/>
      <c r="I6" s="156"/>
      <c r="J6" s="29"/>
      <c r="K6" s="31"/>
    </row>
    <row r="7" ht="16.5" customHeight="1">
      <c r="B7" s="28"/>
      <c r="C7" s="29"/>
      <c r="D7" s="29"/>
      <c r="E7" s="157" t="str">
        <f>'Rekapitulace zakázky'!K6</f>
        <v>Výměna pražců v km 199,257 – 201,565 v úseku Žabokliky - Žatec</v>
      </c>
      <c r="F7" s="40"/>
      <c r="G7" s="40"/>
      <c r="H7" s="40"/>
      <c r="I7" s="156"/>
      <c r="J7" s="29"/>
      <c r="K7" s="31"/>
    </row>
    <row r="8">
      <c r="B8" s="28"/>
      <c r="C8" s="29"/>
      <c r="D8" s="40" t="s">
        <v>144</v>
      </c>
      <c r="E8" s="29"/>
      <c r="F8" s="29"/>
      <c r="G8" s="29"/>
      <c r="H8" s="29"/>
      <c r="I8" s="156"/>
      <c r="J8" s="29"/>
      <c r="K8" s="31"/>
    </row>
    <row r="9" s="1" customFormat="1" ht="16.5" customHeight="1">
      <c r="B9" s="47"/>
      <c r="C9" s="48"/>
      <c r="D9" s="48"/>
      <c r="E9" s="157" t="s">
        <v>305</v>
      </c>
      <c r="F9" s="48"/>
      <c r="G9" s="48"/>
      <c r="H9" s="48"/>
      <c r="I9" s="158"/>
      <c r="J9" s="48"/>
      <c r="K9" s="52"/>
    </row>
    <row r="10" s="1" customFormat="1">
      <c r="B10" s="47"/>
      <c r="C10" s="48"/>
      <c r="D10" s="40" t="s">
        <v>146</v>
      </c>
      <c r="E10" s="48"/>
      <c r="F10" s="48"/>
      <c r="G10" s="48"/>
      <c r="H10" s="48"/>
      <c r="I10" s="158"/>
      <c r="J10" s="48"/>
      <c r="K10" s="52"/>
    </row>
    <row r="11" s="1" customFormat="1" ht="36.96" customHeight="1">
      <c r="B11" s="47"/>
      <c r="C11" s="48"/>
      <c r="D11" s="48"/>
      <c r="E11" s="159" t="s">
        <v>306</v>
      </c>
      <c r="F11" s="48"/>
      <c r="G11" s="48"/>
      <c r="H11" s="48"/>
      <c r="I11" s="158"/>
      <c r="J11" s="48"/>
      <c r="K11" s="52"/>
    </row>
    <row r="12" s="1" customFormat="1">
      <c r="B12" s="47"/>
      <c r="C12" s="48"/>
      <c r="D12" s="48"/>
      <c r="E12" s="48"/>
      <c r="F12" s="48"/>
      <c r="G12" s="48"/>
      <c r="H12" s="48"/>
      <c r="I12" s="158"/>
      <c r="J12" s="48"/>
      <c r="K12" s="52"/>
    </row>
    <row r="13" s="1" customFormat="1" ht="14.4" customHeight="1">
      <c r="B13" s="47"/>
      <c r="C13" s="48"/>
      <c r="D13" s="40" t="s">
        <v>20</v>
      </c>
      <c r="E13" s="48"/>
      <c r="F13" s="35" t="s">
        <v>41</v>
      </c>
      <c r="G13" s="48"/>
      <c r="H13" s="48"/>
      <c r="I13" s="160" t="s">
        <v>22</v>
      </c>
      <c r="J13" s="35" t="s">
        <v>41</v>
      </c>
      <c r="K13" s="52"/>
    </row>
    <row r="14" s="1" customFormat="1" ht="14.4" customHeight="1">
      <c r="B14" s="47"/>
      <c r="C14" s="48"/>
      <c r="D14" s="40" t="s">
        <v>24</v>
      </c>
      <c r="E14" s="48"/>
      <c r="F14" s="35" t="s">
        <v>25</v>
      </c>
      <c r="G14" s="48"/>
      <c r="H14" s="48"/>
      <c r="I14" s="160" t="s">
        <v>26</v>
      </c>
      <c r="J14" s="161" t="str">
        <f>'Rekapitulace zakázky'!AN8</f>
        <v>15. 10. 2018</v>
      </c>
      <c r="K14" s="52"/>
    </row>
    <row r="15" s="1" customFormat="1" ht="10.8" customHeight="1">
      <c r="B15" s="47"/>
      <c r="C15" s="48"/>
      <c r="D15" s="48"/>
      <c r="E15" s="48"/>
      <c r="F15" s="48"/>
      <c r="G15" s="48"/>
      <c r="H15" s="48"/>
      <c r="I15" s="158"/>
      <c r="J15" s="48"/>
      <c r="K15" s="52"/>
    </row>
    <row r="16" s="1" customFormat="1" ht="14.4" customHeight="1">
      <c r="B16" s="47"/>
      <c r="C16" s="48"/>
      <c r="D16" s="40" t="s">
        <v>32</v>
      </c>
      <c r="E16" s="48"/>
      <c r="F16" s="48"/>
      <c r="G16" s="48"/>
      <c r="H16" s="48"/>
      <c r="I16" s="160" t="s">
        <v>33</v>
      </c>
      <c r="J16" s="35" t="s">
        <v>34</v>
      </c>
      <c r="K16" s="52"/>
    </row>
    <row r="17" s="1" customFormat="1" ht="18" customHeight="1">
      <c r="B17" s="47"/>
      <c r="C17" s="48"/>
      <c r="D17" s="48"/>
      <c r="E17" s="35" t="s">
        <v>35</v>
      </c>
      <c r="F17" s="48"/>
      <c r="G17" s="48"/>
      <c r="H17" s="48"/>
      <c r="I17" s="160" t="s">
        <v>36</v>
      </c>
      <c r="J17" s="35" t="s">
        <v>37</v>
      </c>
      <c r="K17" s="52"/>
    </row>
    <row r="18" s="1" customFormat="1" ht="6.96" customHeight="1">
      <c r="B18" s="47"/>
      <c r="C18" s="48"/>
      <c r="D18" s="48"/>
      <c r="E18" s="48"/>
      <c r="F18" s="48"/>
      <c r="G18" s="48"/>
      <c r="H18" s="48"/>
      <c r="I18" s="158"/>
      <c r="J18" s="48"/>
      <c r="K18" s="52"/>
    </row>
    <row r="19" s="1" customFormat="1" ht="14.4" customHeight="1">
      <c r="B19" s="47"/>
      <c r="C19" s="48"/>
      <c r="D19" s="40" t="s">
        <v>38</v>
      </c>
      <c r="E19" s="48"/>
      <c r="F19" s="48"/>
      <c r="G19" s="48"/>
      <c r="H19" s="48"/>
      <c r="I19" s="160" t="s">
        <v>33</v>
      </c>
      <c r="J19" s="35" t="str">
        <f>IF('Rekapitulace zakázky'!AN13="Vyplň údaj","",IF('Rekapitulace zakázky'!AN13="","",'Rekapitulace zakázky'!AN13))</f>
        <v/>
      </c>
      <c r="K19" s="52"/>
    </row>
    <row r="20" s="1" customFormat="1" ht="18" customHeight="1">
      <c r="B20" s="47"/>
      <c r="C20" s="48"/>
      <c r="D20" s="48"/>
      <c r="E20" s="35" t="str">
        <f>IF('Rekapitulace zakázky'!E14="Vyplň údaj","",IF('Rekapitulace zakázky'!E14="","",'Rekapitulace zakázky'!E14))</f>
        <v/>
      </c>
      <c r="F20" s="48"/>
      <c r="G20" s="48"/>
      <c r="H20" s="48"/>
      <c r="I20" s="160" t="s">
        <v>36</v>
      </c>
      <c r="J20" s="35" t="str">
        <f>IF('Rekapitulace zakázky'!AN14="Vyplň údaj","",IF('Rekapitulace zakázky'!AN14="","",'Rekapitulace zakázky'!AN14))</f>
        <v/>
      </c>
      <c r="K20" s="52"/>
    </row>
    <row r="21" s="1" customFormat="1" ht="6.96" customHeight="1">
      <c r="B21" s="47"/>
      <c r="C21" s="48"/>
      <c r="D21" s="48"/>
      <c r="E21" s="48"/>
      <c r="F21" s="48"/>
      <c r="G21" s="48"/>
      <c r="H21" s="48"/>
      <c r="I21" s="158"/>
      <c r="J21" s="48"/>
      <c r="K21" s="52"/>
    </row>
    <row r="22" s="1" customFormat="1" ht="14.4" customHeight="1">
      <c r="B22" s="47"/>
      <c r="C22" s="48"/>
      <c r="D22" s="40" t="s">
        <v>40</v>
      </c>
      <c r="E22" s="48"/>
      <c r="F22" s="48"/>
      <c r="G22" s="48"/>
      <c r="H22" s="48"/>
      <c r="I22" s="160" t="s">
        <v>33</v>
      </c>
      <c r="J22" s="35" t="str">
        <f>IF('Rekapitulace zakázky'!AN16="","",'Rekapitulace zakázky'!AN16)</f>
        <v/>
      </c>
      <c r="K22" s="52"/>
    </row>
    <row r="23" s="1" customFormat="1" ht="18" customHeight="1">
      <c r="B23" s="47"/>
      <c r="C23" s="48"/>
      <c r="D23" s="48"/>
      <c r="E23" s="35" t="str">
        <f>IF('Rekapitulace zakázky'!E17="","",'Rekapitulace zakázky'!E17)</f>
        <v xml:space="preserve"> </v>
      </c>
      <c r="F23" s="48"/>
      <c r="G23" s="48"/>
      <c r="H23" s="48"/>
      <c r="I23" s="160" t="s">
        <v>36</v>
      </c>
      <c r="J23" s="35" t="str">
        <f>IF('Rekapitulace zakázky'!AN17="","",'Rekapitulace zakázky'!AN17)</f>
        <v/>
      </c>
      <c r="K23" s="52"/>
    </row>
    <row r="24" s="1" customFormat="1" ht="6.96" customHeight="1">
      <c r="B24" s="47"/>
      <c r="C24" s="48"/>
      <c r="D24" s="48"/>
      <c r="E24" s="48"/>
      <c r="F24" s="48"/>
      <c r="G24" s="48"/>
      <c r="H24" s="48"/>
      <c r="I24" s="158"/>
      <c r="J24" s="48"/>
      <c r="K24" s="52"/>
    </row>
    <row r="25" s="1" customFormat="1" ht="14.4" customHeight="1">
      <c r="B25" s="47"/>
      <c r="C25" s="48"/>
      <c r="D25" s="40" t="s">
        <v>44</v>
      </c>
      <c r="E25" s="48"/>
      <c r="F25" s="48"/>
      <c r="G25" s="48"/>
      <c r="H25" s="48"/>
      <c r="I25" s="158"/>
      <c r="J25" s="48"/>
      <c r="K25" s="52"/>
    </row>
    <row r="26" s="7" customFormat="1" ht="16.5" customHeight="1">
      <c r="B26" s="162"/>
      <c r="C26" s="163"/>
      <c r="D26" s="163"/>
      <c r="E26" s="45" t="s">
        <v>41</v>
      </c>
      <c r="F26" s="45"/>
      <c r="G26" s="45"/>
      <c r="H26" s="45"/>
      <c r="I26" s="164"/>
      <c r="J26" s="163"/>
      <c r="K26" s="165"/>
    </row>
    <row r="27" s="1" customFormat="1" ht="6.96" customHeight="1">
      <c r="B27" s="47"/>
      <c r="C27" s="48"/>
      <c r="D27" s="48"/>
      <c r="E27" s="48"/>
      <c r="F27" s="48"/>
      <c r="G27" s="48"/>
      <c r="H27" s="48"/>
      <c r="I27" s="158"/>
      <c r="J27" s="48"/>
      <c r="K27" s="52"/>
    </row>
    <row r="28" s="1" customFormat="1" ht="6.96" customHeight="1">
      <c r="B28" s="47"/>
      <c r="C28" s="48"/>
      <c r="D28" s="107"/>
      <c r="E28" s="107"/>
      <c r="F28" s="107"/>
      <c r="G28" s="107"/>
      <c r="H28" s="107"/>
      <c r="I28" s="166"/>
      <c r="J28" s="107"/>
      <c r="K28" s="167"/>
    </row>
    <row r="29" s="1" customFormat="1" ht="25.44" customHeight="1">
      <c r="B29" s="47"/>
      <c r="C29" s="48"/>
      <c r="D29" s="168" t="s">
        <v>45</v>
      </c>
      <c r="E29" s="48"/>
      <c r="F29" s="48"/>
      <c r="G29" s="48"/>
      <c r="H29" s="48"/>
      <c r="I29" s="158"/>
      <c r="J29" s="169">
        <f>ROUND(J83,2)</f>
        <v>0</v>
      </c>
      <c r="K29" s="52"/>
    </row>
    <row r="30" s="1" customFormat="1" ht="6.96" customHeight="1">
      <c r="B30" s="47"/>
      <c r="C30" s="48"/>
      <c r="D30" s="107"/>
      <c r="E30" s="107"/>
      <c r="F30" s="107"/>
      <c r="G30" s="107"/>
      <c r="H30" s="107"/>
      <c r="I30" s="166"/>
      <c r="J30" s="107"/>
      <c r="K30" s="167"/>
    </row>
    <row r="31" s="1" customFormat="1" ht="14.4" customHeight="1">
      <c r="B31" s="47"/>
      <c r="C31" s="48"/>
      <c r="D31" s="48"/>
      <c r="E31" s="48"/>
      <c r="F31" s="53" t="s">
        <v>47</v>
      </c>
      <c r="G31" s="48"/>
      <c r="H31" s="48"/>
      <c r="I31" s="170" t="s">
        <v>46</v>
      </c>
      <c r="J31" s="53" t="s">
        <v>48</v>
      </c>
      <c r="K31" s="52"/>
    </row>
    <row r="32" hidden="1" s="1" customFormat="1" ht="14.4" customHeight="1">
      <c r="B32" s="47"/>
      <c r="C32" s="48"/>
      <c r="D32" s="56" t="s">
        <v>49</v>
      </c>
      <c r="E32" s="56" t="s">
        <v>50</v>
      </c>
      <c r="F32" s="171">
        <f>ROUND(SUM(BE83:BE88), 2)</f>
        <v>0</v>
      </c>
      <c r="G32" s="48"/>
      <c r="H32" s="48"/>
      <c r="I32" s="172">
        <v>0.20999999999999999</v>
      </c>
      <c r="J32" s="171">
        <f>ROUND(ROUND((SUM(BE83:BE88)), 2)*I32, 2)</f>
        <v>0</v>
      </c>
      <c r="K32" s="52"/>
    </row>
    <row r="33" hidden="1" s="1" customFormat="1" ht="14.4" customHeight="1">
      <c r="B33" s="47"/>
      <c r="C33" s="48"/>
      <c r="D33" s="48"/>
      <c r="E33" s="56" t="s">
        <v>51</v>
      </c>
      <c r="F33" s="171">
        <f>ROUND(SUM(BF83:BF88), 2)</f>
        <v>0</v>
      </c>
      <c r="G33" s="48"/>
      <c r="H33" s="48"/>
      <c r="I33" s="172">
        <v>0.14999999999999999</v>
      </c>
      <c r="J33" s="171">
        <f>ROUND(ROUND((SUM(BF83:BF88)), 2)*I33, 2)</f>
        <v>0</v>
      </c>
      <c r="K33" s="52"/>
    </row>
    <row r="34" s="1" customFormat="1" ht="14.4" customHeight="1">
      <c r="B34" s="47"/>
      <c r="C34" s="48"/>
      <c r="D34" s="56" t="s">
        <v>49</v>
      </c>
      <c r="E34" s="56" t="s">
        <v>52</v>
      </c>
      <c r="F34" s="171">
        <f>ROUND(SUM(BG83:BG88), 2)</f>
        <v>0</v>
      </c>
      <c r="G34" s="48"/>
      <c r="H34" s="48"/>
      <c r="I34" s="172">
        <v>0.20999999999999999</v>
      </c>
      <c r="J34" s="171">
        <v>0</v>
      </c>
      <c r="K34" s="52"/>
    </row>
    <row r="35" s="1" customFormat="1" ht="14.4" customHeight="1">
      <c r="B35" s="47"/>
      <c r="C35" s="48"/>
      <c r="D35" s="48"/>
      <c r="E35" s="56" t="s">
        <v>53</v>
      </c>
      <c r="F35" s="171">
        <f>ROUND(SUM(BH83:BH88), 2)</f>
        <v>0</v>
      </c>
      <c r="G35" s="48"/>
      <c r="H35" s="48"/>
      <c r="I35" s="172">
        <v>0.14999999999999999</v>
      </c>
      <c r="J35" s="171">
        <v>0</v>
      </c>
      <c r="K35" s="52"/>
    </row>
    <row r="36" hidden="1" s="1" customFormat="1" ht="14.4" customHeight="1">
      <c r="B36" s="47"/>
      <c r="C36" s="48"/>
      <c r="D36" s="48"/>
      <c r="E36" s="56" t="s">
        <v>54</v>
      </c>
      <c r="F36" s="171">
        <f>ROUND(SUM(BI83:BI88), 2)</f>
        <v>0</v>
      </c>
      <c r="G36" s="48"/>
      <c r="H36" s="48"/>
      <c r="I36" s="172">
        <v>0</v>
      </c>
      <c r="J36" s="171">
        <v>0</v>
      </c>
      <c r="K36" s="52"/>
    </row>
    <row r="37" s="1" customFormat="1" ht="6.96" customHeight="1">
      <c r="B37" s="47"/>
      <c r="C37" s="48"/>
      <c r="D37" s="48"/>
      <c r="E37" s="48"/>
      <c r="F37" s="48"/>
      <c r="G37" s="48"/>
      <c r="H37" s="48"/>
      <c r="I37" s="158"/>
      <c r="J37" s="48"/>
      <c r="K37" s="52"/>
    </row>
    <row r="38" s="1" customFormat="1" ht="25.44" customHeight="1">
      <c r="B38" s="47"/>
      <c r="C38" s="173"/>
      <c r="D38" s="174" t="s">
        <v>55</v>
      </c>
      <c r="E38" s="99"/>
      <c r="F38" s="99"/>
      <c r="G38" s="175" t="s">
        <v>56</v>
      </c>
      <c r="H38" s="176" t="s">
        <v>57</v>
      </c>
      <c r="I38" s="177"/>
      <c r="J38" s="178">
        <f>SUM(J29:J36)</f>
        <v>0</v>
      </c>
      <c r="K38" s="179"/>
    </row>
    <row r="39" s="1" customFormat="1" ht="14.4" customHeight="1">
      <c r="B39" s="68"/>
      <c r="C39" s="69"/>
      <c r="D39" s="69"/>
      <c r="E39" s="69"/>
      <c r="F39" s="69"/>
      <c r="G39" s="69"/>
      <c r="H39" s="69"/>
      <c r="I39" s="180"/>
      <c r="J39" s="69"/>
      <c r="K39" s="70"/>
    </row>
    <row r="43" s="1" customFormat="1" ht="6.96" customHeight="1">
      <c r="B43" s="181"/>
      <c r="C43" s="182"/>
      <c r="D43" s="182"/>
      <c r="E43" s="182"/>
      <c r="F43" s="182"/>
      <c r="G43" s="182"/>
      <c r="H43" s="182"/>
      <c r="I43" s="183"/>
      <c r="J43" s="182"/>
      <c r="K43" s="184"/>
    </row>
    <row r="44" s="1" customFormat="1" ht="36.96" customHeight="1">
      <c r="B44" s="47"/>
      <c r="C44" s="30" t="s">
        <v>148</v>
      </c>
      <c r="D44" s="48"/>
      <c r="E44" s="48"/>
      <c r="F44" s="48"/>
      <c r="G44" s="48"/>
      <c r="H44" s="48"/>
      <c r="I44" s="158"/>
      <c r="J44" s="48"/>
      <c r="K44" s="52"/>
    </row>
    <row r="45" s="1" customFormat="1" ht="6.96" customHeight="1">
      <c r="B45" s="47"/>
      <c r="C45" s="48"/>
      <c r="D45" s="48"/>
      <c r="E45" s="48"/>
      <c r="F45" s="48"/>
      <c r="G45" s="48"/>
      <c r="H45" s="48"/>
      <c r="I45" s="158"/>
      <c r="J45" s="48"/>
      <c r="K45" s="52"/>
    </row>
    <row r="46" s="1" customFormat="1" ht="14.4" customHeight="1">
      <c r="B46" s="47"/>
      <c r="C46" s="40" t="s">
        <v>18</v>
      </c>
      <c r="D46" s="48"/>
      <c r="E46" s="48"/>
      <c r="F46" s="48"/>
      <c r="G46" s="48"/>
      <c r="H46" s="48"/>
      <c r="I46" s="158"/>
      <c r="J46" s="48"/>
      <c r="K46" s="52"/>
    </row>
    <row r="47" s="1" customFormat="1" ht="16.5" customHeight="1">
      <c r="B47" s="47"/>
      <c r="C47" s="48"/>
      <c r="D47" s="48"/>
      <c r="E47" s="157" t="str">
        <f>E7</f>
        <v>Výměna pražců v km 199,257 – 201,565 v úseku Žabokliky - Žatec</v>
      </c>
      <c r="F47" s="40"/>
      <c r="G47" s="40"/>
      <c r="H47" s="40"/>
      <c r="I47" s="158"/>
      <c r="J47" s="48"/>
      <c r="K47" s="52"/>
    </row>
    <row r="48">
      <c r="B48" s="28"/>
      <c r="C48" s="40" t="s">
        <v>144</v>
      </c>
      <c r="D48" s="29"/>
      <c r="E48" s="29"/>
      <c r="F48" s="29"/>
      <c r="G48" s="29"/>
      <c r="H48" s="29"/>
      <c r="I48" s="156"/>
      <c r="J48" s="29"/>
      <c r="K48" s="31"/>
    </row>
    <row r="49" s="1" customFormat="1" ht="16.5" customHeight="1">
      <c r="B49" s="47"/>
      <c r="C49" s="48"/>
      <c r="D49" s="48"/>
      <c r="E49" s="157" t="s">
        <v>305</v>
      </c>
      <c r="F49" s="48"/>
      <c r="G49" s="48"/>
      <c r="H49" s="48"/>
      <c r="I49" s="158"/>
      <c r="J49" s="48"/>
      <c r="K49" s="52"/>
    </row>
    <row r="50" s="1" customFormat="1" ht="14.4" customHeight="1">
      <c r="B50" s="47"/>
      <c r="C50" s="40" t="s">
        <v>146</v>
      </c>
      <c r="D50" s="48"/>
      <c r="E50" s="48"/>
      <c r="F50" s="48"/>
      <c r="G50" s="48"/>
      <c r="H50" s="48"/>
      <c r="I50" s="158"/>
      <c r="J50" s="48"/>
      <c r="K50" s="52"/>
    </row>
    <row r="51" s="1" customFormat="1" ht="17.25" customHeight="1">
      <c r="B51" s="47"/>
      <c r="C51" s="48"/>
      <c r="D51" s="48"/>
      <c r="E51" s="159" t="str">
        <f>E11</f>
        <v>Č21 - Práce na zab.zař.</v>
      </c>
      <c r="F51" s="48"/>
      <c r="G51" s="48"/>
      <c r="H51" s="48"/>
      <c r="I51" s="158"/>
      <c r="J51" s="48"/>
      <c r="K51" s="52"/>
    </row>
    <row r="52" s="1" customFormat="1" ht="6.96" customHeight="1">
      <c r="B52" s="47"/>
      <c r="C52" s="48"/>
      <c r="D52" s="48"/>
      <c r="E52" s="48"/>
      <c r="F52" s="48"/>
      <c r="G52" s="48"/>
      <c r="H52" s="48"/>
      <c r="I52" s="158"/>
      <c r="J52" s="48"/>
      <c r="K52" s="52"/>
    </row>
    <row r="53" s="1" customFormat="1" ht="18" customHeight="1">
      <c r="B53" s="47"/>
      <c r="C53" s="40" t="s">
        <v>24</v>
      </c>
      <c r="D53" s="48"/>
      <c r="E53" s="48"/>
      <c r="F53" s="35" t="str">
        <f>F14</f>
        <v>TO Žatec</v>
      </c>
      <c r="G53" s="48"/>
      <c r="H53" s="48"/>
      <c r="I53" s="160" t="s">
        <v>26</v>
      </c>
      <c r="J53" s="161" t="str">
        <f>IF(J14="","",J14)</f>
        <v>15. 10. 2018</v>
      </c>
      <c r="K53" s="52"/>
    </row>
    <row r="54" s="1" customFormat="1" ht="6.96" customHeight="1">
      <c r="B54" s="47"/>
      <c r="C54" s="48"/>
      <c r="D54" s="48"/>
      <c r="E54" s="48"/>
      <c r="F54" s="48"/>
      <c r="G54" s="48"/>
      <c r="H54" s="48"/>
      <c r="I54" s="158"/>
      <c r="J54" s="48"/>
      <c r="K54" s="52"/>
    </row>
    <row r="55" s="1" customFormat="1">
      <c r="B55" s="47"/>
      <c r="C55" s="40" t="s">
        <v>32</v>
      </c>
      <c r="D55" s="48"/>
      <c r="E55" s="48"/>
      <c r="F55" s="35" t="str">
        <f>E17</f>
        <v>SŽDC s.o., OŘ UNL, ST Most</v>
      </c>
      <c r="G55" s="48"/>
      <c r="H55" s="48"/>
      <c r="I55" s="160" t="s">
        <v>40</v>
      </c>
      <c r="J55" s="45" t="str">
        <f>E23</f>
        <v xml:space="preserve"> </v>
      </c>
      <c r="K55" s="52"/>
    </row>
    <row r="56" s="1" customFormat="1" ht="14.4" customHeight="1">
      <c r="B56" s="47"/>
      <c r="C56" s="40" t="s">
        <v>38</v>
      </c>
      <c r="D56" s="48"/>
      <c r="E56" s="48"/>
      <c r="F56" s="35" t="str">
        <f>IF(E20="","",E20)</f>
        <v/>
      </c>
      <c r="G56" s="48"/>
      <c r="H56" s="48"/>
      <c r="I56" s="158"/>
      <c r="J56" s="185"/>
      <c r="K56" s="52"/>
    </row>
    <row r="57" s="1" customFormat="1" ht="10.32" customHeight="1">
      <c r="B57" s="47"/>
      <c r="C57" s="48"/>
      <c r="D57" s="48"/>
      <c r="E57" s="48"/>
      <c r="F57" s="48"/>
      <c r="G57" s="48"/>
      <c r="H57" s="48"/>
      <c r="I57" s="158"/>
      <c r="J57" s="48"/>
      <c r="K57" s="52"/>
    </row>
    <row r="58" s="1" customFormat="1" ht="29.28" customHeight="1">
      <c r="B58" s="47"/>
      <c r="C58" s="186" t="s">
        <v>149</v>
      </c>
      <c r="D58" s="173"/>
      <c r="E58" s="173"/>
      <c r="F58" s="173"/>
      <c r="G58" s="173"/>
      <c r="H58" s="173"/>
      <c r="I58" s="187"/>
      <c r="J58" s="188" t="s">
        <v>150</v>
      </c>
      <c r="K58" s="189"/>
    </row>
    <row r="59" s="1" customFormat="1" ht="10.32" customHeight="1">
      <c r="B59" s="47"/>
      <c r="C59" s="48"/>
      <c r="D59" s="48"/>
      <c r="E59" s="48"/>
      <c r="F59" s="48"/>
      <c r="G59" s="48"/>
      <c r="H59" s="48"/>
      <c r="I59" s="158"/>
      <c r="J59" s="48"/>
      <c r="K59" s="52"/>
    </row>
    <row r="60" s="1" customFormat="1" ht="29.28" customHeight="1">
      <c r="B60" s="47"/>
      <c r="C60" s="190" t="s">
        <v>151</v>
      </c>
      <c r="D60" s="48"/>
      <c r="E60" s="48"/>
      <c r="F60" s="48"/>
      <c r="G60" s="48"/>
      <c r="H60" s="48"/>
      <c r="I60" s="158"/>
      <c r="J60" s="169">
        <f>J83</f>
        <v>0</v>
      </c>
      <c r="K60" s="52"/>
      <c r="AU60" s="24" t="s">
        <v>152</v>
      </c>
    </row>
    <row r="61" s="8" customFormat="1" ht="24.96" customHeight="1">
      <c r="B61" s="191"/>
      <c r="C61" s="192"/>
      <c r="D61" s="193" t="s">
        <v>155</v>
      </c>
      <c r="E61" s="194"/>
      <c r="F61" s="194"/>
      <c r="G61" s="194"/>
      <c r="H61" s="194"/>
      <c r="I61" s="195"/>
      <c r="J61" s="196">
        <f>J84</f>
        <v>0</v>
      </c>
      <c r="K61" s="197"/>
    </row>
    <row r="62" s="1" customFormat="1" ht="21.84" customHeight="1">
      <c r="B62" s="47"/>
      <c r="C62" s="48"/>
      <c r="D62" s="48"/>
      <c r="E62" s="48"/>
      <c r="F62" s="48"/>
      <c r="G62" s="48"/>
      <c r="H62" s="48"/>
      <c r="I62" s="158"/>
      <c r="J62" s="48"/>
      <c r="K62" s="52"/>
    </row>
    <row r="63" s="1" customFormat="1" ht="6.96" customHeight="1">
      <c r="B63" s="68"/>
      <c r="C63" s="69"/>
      <c r="D63" s="69"/>
      <c r="E63" s="69"/>
      <c r="F63" s="69"/>
      <c r="G63" s="69"/>
      <c r="H63" s="69"/>
      <c r="I63" s="180"/>
      <c r="J63" s="69"/>
      <c r="K63" s="70"/>
    </row>
    <row r="67" s="1" customFormat="1" ht="6.96" customHeight="1">
      <c r="B67" s="71"/>
      <c r="C67" s="72"/>
      <c r="D67" s="72"/>
      <c r="E67" s="72"/>
      <c r="F67" s="72"/>
      <c r="G67" s="72"/>
      <c r="H67" s="72"/>
      <c r="I67" s="183"/>
      <c r="J67" s="72"/>
      <c r="K67" s="72"/>
      <c r="L67" s="73"/>
    </row>
    <row r="68" s="1" customFormat="1" ht="36.96" customHeight="1">
      <c r="B68" s="47"/>
      <c r="C68" s="74" t="s">
        <v>156</v>
      </c>
      <c r="D68" s="75"/>
      <c r="E68" s="75"/>
      <c r="F68" s="75"/>
      <c r="G68" s="75"/>
      <c r="H68" s="75"/>
      <c r="I68" s="205"/>
      <c r="J68" s="75"/>
      <c r="K68" s="75"/>
      <c r="L68" s="73"/>
    </row>
    <row r="69" s="1" customFormat="1" ht="6.96" customHeight="1">
      <c r="B69" s="47"/>
      <c r="C69" s="75"/>
      <c r="D69" s="75"/>
      <c r="E69" s="75"/>
      <c r="F69" s="75"/>
      <c r="G69" s="75"/>
      <c r="H69" s="75"/>
      <c r="I69" s="205"/>
      <c r="J69" s="75"/>
      <c r="K69" s="75"/>
      <c r="L69" s="73"/>
    </row>
    <row r="70" s="1" customFormat="1" ht="14.4" customHeight="1">
      <c r="B70" s="47"/>
      <c r="C70" s="77" t="s">
        <v>18</v>
      </c>
      <c r="D70" s="75"/>
      <c r="E70" s="75"/>
      <c r="F70" s="75"/>
      <c r="G70" s="75"/>
      <c r="H70" s="75"/>
      <c r="I70" s="205"/>
      <c r="J70" s="75"/>
      <c r="K70" s="75"/>
      <c r="L70" s="73"/>
    </row>
    <row r="71" s="1" customFormat="1" ht="16.5" customHeight="1">
      <c r="B71" s="47"/>
      <c r="C71" s="75"/>
      <c r="D71" s="75"/>
      <c r="E71" s="206" t="str">
        <f>E7</f>
        <v>Výměna pražců v km 199,257 – 201,565 v úseku Žabokliky - Žatec</v>
      </c>
      <c r="F71" s="77"/>
      <c r="G71" s="77"/>
      <c r="H71" s="77"/>
      <c r="I71" s="205"/>
      <c r="J71" s="75"/>
      <c r="K71" s="75"/>
      <c r="L71" s="73"/>
    </row>
    <row r="72">
      <c r="B72" s="28"/>
      <c r="C72" s="77" t="s">
        <v>144</v>
      </c>
      <c r="D72" s="207"/>
      <c r="E72" s="207"/>
      <c r="F72" s="207"/>
      <c r="G72" s="207"/>
      <c r="H72" s="207"/>
      <c r="I72" s="149"/>
      <c r="J72" s="207"/>
      <c r="K72" s="207"/>
      <c r="L72" s="208"/>
    </row>
    <row r="73" s="1" customFormat="1" ht="16.5" customHeight="1">
      <c r="B73" s="47"/>
      <c r="C73" s="75"/>
      <c r="D73" s="75"/>
      <c r="E73" s="206" t="s">
        <v>305</v>
      </c>
      <c r="F73" s="75"/>
      <c r="G73" s="75"/>
      <c r="H73" s="75"/>
      <c r="I73" s="205"/>
      <c r="J73" s="75"/>
      <c r="K73" s="75"/>
      <c r="L73" s="73"/>
    </row>
    <row r="74" s="1" customFormat="1" ht="14.4" customHeight="1">
      <c r="B74" s="47"/>
      <c r="C74" s="77" t="s">
        <v>146</v>
      </c>
      <c r="D74" s="75"/>
      <c r="E74" s="75"/>
      <c r="F74" s="75"/>
      <c r="G74" s="75"/>
      <c r="H74" s="75"/>
      <c r="I74" s="205"/>
      <c r="J74" s="75"/>
      <c r="K74" s="75"/>
      <c r="L74" s="73"/>
    </row>
    <row r="75" s="1" customFormat="1" ht="17.25" customHeight="1">
      <c r="B75" s="47"/>
      <c r="C75" s="75"/>
      <c r="D75" s="75"/>
      <c r="E75" s="83" t="str">
        <f>E11</f>
        <v>Č21 - Práce na zab.zař.</v>
      </c>
      <c r="F75" s="75"/>
      <c r="G75" s="75"/>
      <c r="H75" s="75"/>
      <c r="I75" s="205"/>
      <c r="J75" s="75"/>
      <c r="K75" s="75"/>
      <c r="L75" s="73"/>
    </row>
    <row r="76" s="1" customFormat="1" ht="6.96" customHeight="1">
      <c r="B76" s="47"/>
      <c r="C76" s="75"/>
      <c r="D76" s="75"/>
      <c r="E76" s="75"/>
      <c r="F76" s="75"/>
      <c r="G76" s="75"/>
      <c r="H76" s="75"/>
      <c r="I76" s="205"/>
      <c r="J76" s="75"/>
      <c r="K76" s="75"/>
      <c r="L76" s="73"/>
    </row>
    <row r="77" s="1" customFormat="1" ht="18" customHeight="1">
      <c r="B77" s="47"/>
      <c r="C77" s="77" t="s">
        <v>24</v>
      </c>
      <c r="D77" s="75"/>
      <c r="E77" s="75"/>
      <c r="F77" s="209" t="str">
        <f>F14</f>
        <v>TO Žatec</v>
      </c>
      <c r="G77" s="75"/>
      <c r="H77" s="75"/>
      <c r="I77" s="210" t="s">
        <v>26</v>
      </c>
      <c r="J77" s="86" t="str">
        <f>IF(J14="","",J14)</f>
        <v>15. 10. 2018</v>
      </c>
      <c r="K77" s="75"/>
      <c r="L77" s="73"/>
    </row>
    <row r="78" s="1" customFormat="1" ht="6.96" customHeight="1">
      <c r="B78" s="47"/>
      <c r="C78" s="75"/>
      <c r="D78" s="75"/>
      <c r="E78" s="75"/>
      <c r="F78" s="75"/>
      <c r="G78" s="75"/>
      <c r="H78" s="75"/>
      <c r="I78" s="205"/>
      <c r="J78" s="75"/>
      <c r="K78" s="75"/>
      <c r="L78" s="73"/>
    </row>
    <row r="79" s="1" customFormat="1">
      <c r="B79" s="47"/>
      <c r="C79" s="77" t="s">
        <v>32</v>
      </c>
      <c r="D79" s="75"/>
      <c r="E79" s="75"/>
      <c r="F79" s="209" t="str">
        <f>E17</f>
        <v>SŽDC s.o., OŘ UNL, ST Most</v>
      </c>
      <c r="G79" s="75"/>
      <c r="H79" s="75"/>
      <c r="I79" s="210" t="s">
        <v>40</v>
      </c>
      <c r="J79" s="209" t="str">
        <f>E23</f>
        <v xml:space="preserve"> </v>
      </c>
      <c r="K79" s="75"/>
      <c r="L79" s="73"/>
    </row>
    <row r="80" s="1" customFormat="1" ht="14.4" customHeight="1">
      <c r="B80" s="47"/>
      <c r="C80" s="77" t="s">
        <v>38</v>
      </c>
      <c r="D80" s="75"/>
      <c r="E80" s="75"/>
      <c r="F80" s="209" t="str">
        <f>IF(E20="","",E20)</f>
        <v/>
      </c>
      <c r="G80" s="75"/>
      <c r="H80" s="75"/>
      <c r="I80" s="205"/>
      <c r="J80" s="75"/>
      <c r="K80" s="75"/>
      <c r="L80" s="73"/>
    </row>
    <row r="81" s="1" customFormat="1" ht="10.32" customHeight="1">
      <c r="B81" s="47"/>
      <c r="C81" s="75"/>
      <c r="D81" s="75"/>
      <c r="E81" s="75"/>
      <c r="F81" s="75"/>
      <c r="G81" s="75"/>
      <c r="H81" s="75"/>
      <c r="I81" s="205"/>
      <c r="J81" s="75"/>
      <c r="K81" s="75"/>
      <c r="L81" s="73"/>
    </row>
    <row r="82" s="10" customFormat="1" ht="29.28" customHeight="1">
      <c r="B82" s="211"/>
      <c r="C82" s="212" t="s">
        <v>157</v>
      </c>
      <c r="D82" s="213" t="s">
        <v>64</v>
      </c>
      <c r="E82" s="213" t="s">
        <v>60</v>
      </c>
      <c r="F82" s="213" t="s">
        <v>158</v>
      </c>
      <c r="G82" s="213" t="s">
        <v>159</v>
      </c>
      <c r="H82" s="213" t="s">
        <v>160</v>
      </c>
      <c r="I82" s="214" t="s">
        <v>161</v>
      </c>
      <c r="J82" s="213" t="s">
        <v>150</v>
      </c>
      <c r="K82" s="215" t="s">
        <v>162</v>
      </c>
      <c r="L82" s="216"/>
      <c r="M82" s="103" t="s">
        <v>163</v>
      </c>
      <c r="N82" s="104" t="s">
        <v>49</v>
      </c>
      <c r="O82" s="104" t="s">
        <v>164</v>
      </c>
      <c r="P82" s="104" t="s">
        <v>165</v>
      </c>
      <c r="Q82" s="104" t="s">
        <v>166</v>
      </c>
      <c r="R82" s="104" t="s">
        <v>167</v>
      </c>
      <c r="S82" s="104" t="s">
        <v>168</v>
      </c>
      <c r="T82" s="105" t="s">
        <v>169</v>
      </c>
    </row>
    <row r="83" s="1" customFormat="1" ht="29.28" customHeight="1">
      <c r="B83" s="47"/>
      <c r="C83" s="109" t="s">
        <v>151</v>
      </c>
      <c r="D83" s="75"/>
      <c r="E83" s="75"/>
      <c r="F83" s="75"/>
      <c r="G83" s="75"/>
      <c r="H83" s="75"/>
      <c r="I83" s="205"/>
      <c r="J83" s="217">
        <f>BK83</f>
        <v>0</v>
      </c>
      <c r="K83" s="75"/>
      <c r="L83" s="73"/>
      <c r="M83" s="106"/>
      <c r="N83" s="107"/>
      <c r="O83" s="107"/>
      <c r="P83" s="218">
        <f>P84</f>
        <v>0</v>
      </c>
      <c r="Q83" s="107"/>
      <c r="R83" s="218">
        <f>R84</f>
        <v>0</v>
      </c>
      <c r="S83" s="107"/>
      <c r="T83" s="219">
        <f>T84</f>
        <v>0</v>
      </c>
      <c r="AT83" s="24" t="s">
        <v>78</v>
      </c>
      <c r="AU83" s="24" t="s">
        <v>152</v>
      </c>
      <c r="BK83" s="220">
        <f>BK84</f>
        <v>0</v>
      </c>
    </row>
    <row r="84" s="14" customFormat="1" ht="37.44" customHeight="1">
      <c r="B84" s="278"/>
      <c r="C84" s="279"/>
      <c r="D84" s="280" t="s">
        <v>78</v>
      </c>
      <c r="E84" s="281" t="s">
        <v>280</v>
      </c>
      <c r="F84" s="281" t="s">
        <v>281</v>
      </c>
      <c r="G84" s="279"/>
      <c r="H84" s="279"/>
      <c r="I84" s="282"/>
      <c r="J84" s="283">
        <f>BK84</f>
        <v>0</v>
      </c>
      <c r="K84" s="279"/>
      <c r="L84" s="284"/>
      <c r="M84" s="285"/>
      <c r="N84" s="286"/>
      <c r="O84" s="286"/>
      <c r="P84" s="287">
        <f>SUM(P85:P88)</f>
        <v>0</v>
      </c>
      <c r="Q84" s="286"/>
      <c r="R84" s="287">
        <f>SUM(R85:R88)</f>
        <v>0</v>
      </c>
      <c r="S84" s="286"/>
      <c r="T84" s="288">
        <f>SUM(T85:T88)</f>
        <v>0</v>
      </c>
      <c r="AR84" s="289" t="s">
        <v>173</v>
      </c>
      <c r="AT84" s="290" t="s">
        <v>78</v>
      </c>
      <c r="AU84" s="290" t="s">
        <v>79</v>
      </c>
      <c r="AY84" s="289" t="s">
        <v>174</v>
      </c>
      <c r="BK84" s="291">
        <f>SUM(BK85:BK88)</f>
        <v>0</v>
      </c>
    </row>
    <row r="85" s="1" customFormat="1" ht="25.5" customHeight="1">
      <c r="B85" s="47"/>
      <c r="C85" s="221" t="s">
        <v>86</v>
      </c>
      <c r="D85" s="221" t="s">
        <v>170</v>
      </c>
      <c r="E85" s="222" t="s">
        <v>307</v>
      </c>
      <c r="F85" s="223" t="s">
        <v>308</v>
      </c>
      <c r="G85" s="224" t="s">
        <v>124</v>
      </c>
      <c r="H85" s="225">
        <v>6</v>
      </c>
      <c r="I85" s="226"/>
      <c r="J85" s="227">
        <f>ROUND(I85*H85,2)</f>
        <v>0</v>
      </c>
      <c r="K85" s="223" t="s">
        <v>220</v>
      </c>
      <c r="L85" s="73"/>
      <c r="M85" s="228" t="s">
        <v>41</v>
      </c>
      <c r="N85" s="229" t="s">
        <v>52</v>
      </c>
      <c r="O85" s="48"/>
      <c r="P85" s="230">
        <f>O85*H85</f>
        <v>0</v>
      </c>
      <c r="Q85" s="230">
        <v>0</v>
      </c>
      <c r="R85" s="230">
        <f>Q85*H85</f>
        <v>0</v>
      </c>
      <c r="S85" s="230">
        <v>0</v>
      </c>
      <c r="T85" s="231">
        <f>S85*H85</f>
        <v>0</v>
      </c>
      <c r="AR85" s="24" t="s">
        <v>284</v>
      </c>
      <c r="AT85" s="24" t="s">
        <v>170</v>
      </c>
      <c r="AU85" s="24" t="s">
        <v>86</v>
      </c>
      <c r="AY85" s="24" t="s">
        <v>174</v>
      </c>
      <c r="BE85" s="232">
        <f>IF(N85="základní",J85,0)</f>
        <v>0</v>
      </c>
      <c r="BF85" s="232">
        <f>IF(N85="snížená",J85,0)</f>
        <v>0</v>
      </c>
      <c r="BG85" s="232">
        <f>IF(N85="zákl. přenesená",J85,0)</f>
        <v>0</v>
      </c>
      <c r="BH85" s="232">
        <f>IF(N85="sníž. přenesená",J85,0)</f>
        <v>0</v>
      </c>
      <c r="BI85" s="232">
        <f>IF(N85="nulová",J85,0)</f>
        <v>0</v>
      </c>
      <c r="BJ85" s="24" t="s">
        <v>173</v>
      </c>
      <c r="BK85" s="232">
        <f>ROUND(I85*H85,2)</f>
        <v>0</v>
      </c>
      <c r="BL85" s="24" t="s">
        <v>284</v>
      </c>
      <c r="BM85" s="24" t="s">
        <v>309</v>
      </c>
    </row>
    <row r="86" s="1" customFormat="1" ht="16.5" customHeight="1">
      <c r="B86" s="47"/>
      <c r="C86" s="221" t="s">
        <v>88</v>
      </c>
      <c r="D86" s="221" t="s">
        <v>170</v>
      </c>
      <c r="E86" s="222" t="s">
        <v>310</v>
      </c>
      <c r="F86" s="223" t="s">
        <v>311</v>
      </c>
      <c r="G86" s="224" t="s">
        <v>124</v>
      </c>
      <c r="H86" s="225">
        <v>6</v>
      </c>
      <c r="I86" s="226"/>
      <c r="J86" s="227">
        <f>ROUND(I86*H86,2)</f>
        <v>0</v>
      </c>
      <c r="K86" s="223" t="s">
        <v>220</v>
      </c>
      <c r="L86" s="73"/>
      <c r="M86" s="228" t="s">
        <v>41</v>
      </c>
      <c r="N86" s="229" t="s">
        <v>52</v>
      </c>
      <c r="O86" s="48"/>
      <c r="P86" s="230">
        <f>O86*H86</f>
        <v>0</v>
      </c>
      <c r="Q86" s="230">
        <v>0</v>
      </c>
      <c r="R86" s="230">
        <f>Q86*H86</f>
        <v>0</v>
      </c>
      <c r="S86" s="230">
        <v>0</v>
      </c>
      <c r="T86" s="231">
        <f>S86*H86</f>
        <v>0</v>
      </c>
      <c r="AR86" s="24" t="s">
        <v>284</v>
      </c>
      <c r="AT86" s="24" t="s">
        <v>170</v>
      </c>
      <c r="AU86" s="24" t="s">
        <v>86</v>
      </c>
      <c r="AY86" s="24" t="s">
        <v>174</v>
      </c>
      <c r="BE86" s="232">
        <f>IF(N86="základní",J86,0)</f>
        <v>0</v>
      </c>
      <c r="BF86" s="232">
        <f>IF(N86="snížená",J86,0)</f>
        <v>0</v>
      </c>
      <c r="BG86" s="232">
        <f>IF(N86="zákl. přenesená",J86,0)</f>
        <v>0</v>
      </c>
      <c r="BH86" s="232">
        <f>IF(N86="sníž. přenesená",J86,0)</f>
        <v>0</v>
      </c>
      <c r="BI86" s="232">
        <f>IF(N86="nulová",J86,0)</f>
        <v>0</v>
      </c>
      <c r="BJ86" s="24" t="s">
        <v>173</v>
      </c>
      <c r="BK86" s="232">
        <f>ROUND(I86*H86,2)</f>
        <v>0</v>
      </c>
      <c r="BL86" s="24" t="s">
        <v>284</v>
      </c>
      <c r="BM86" s="24" t="s">
        <v>312</v>
      </c>
    </row>
    <row r="87" s="1" customFormat="1" ht="63.75" customHeight="1">
      <c r="B87" s="47"/>
      <c r="C87" s="221" t="s">
        <v>189</v>
      </c>
      <c r="D87" s="221" t="s">
        <v>170</v>
      </c>
      <c r="E87" s="222" t="s">
        <v>313</v>
      </c>
      <c r="F87" s="223" t="s">
        <v>314</v>
      </c>
      <c r="G87" s="224" t="s">
        <v>124</v>
      </c>
      <c r="H87" s="225">
        <v>6</v>
      </c>
      <c r="I87" s="226"/>
      <c r="J87" s="227">
        <f>ROUND(I87*H87,2)</f>
        <v>0</v>
      </c>
      <c r="K87" s="223" t="s">
        <v>220</v>
      </c>
      <c r="L87" s="73"/>
      <c r="M87" s="228" t="s">
        <v>41</v>
      </c>
      <c r="N87" s="229" t="s">
        <v>52</v>
      </c>
      <c r="O87" s="48"/>
      <c r="P87" s="230">
        <f>O87*H87</f>
        <v>0</v>
      </c>
      <c r="Q87" s="230">
        <v>0</v>
      </c>
      <c r="R87" s="230">
        <f>Q87*H87</f>
        <v>0</v>
      </c>
      <c r="S87" s="230">
        <v>0</v>
      </c>
      <c r="T87" s="231">
        <f>S87*H87</f>
        <v>0</v>
      </c>
      <c r="AR87" s="24" t="s">
        <v>284</v>
      </c>
      <c r="AT87" s="24" t="s">
        <v>170</v>
      </c>
      <c r="AU87" s="24" t="s">
        <v>86</v>
      </c>
      <c r="AY87" s="24" t="s">
        <v>174</v>
      </c>
      <c r="BE87" s="232">
        <f>IF(N87="základní",J87,0)</f>
        <v>0</v>
      </c>
      <c r="BF87" s="232">
        <f>IF(N87="snížená",J87,0)</f>
        <v>0</v>
      </c>
      <c r="BG87" s="232">
        <f>IF(N87="zákl. přenesená",J87,0)</f>
        <v>0</v>
      </c>
      <c r="BH87" s="232">
        <f>IF(N87="sníž. přenesená",J87,0)</f>
        <v>0</v>
      </c>
      <c r="BI87" s="232">
        <f>IF(N87="nulová",J87,0)</f>
        <v>0</v>
      </c>
      <c r="BJ87" s="24" t="s">
        <v>173</v>
      </c>
      <c r="BK87" s="232">
        <f>ROUND(I87*H87,2)</f>
        <v>0</v>
      </c>
      <c r="BL87" s="24" t="s">
        <v>284</v>
      </c>
      <c r="BM87" s="24" t="s">
        <v>315</v>
      </c>
    </row>
    <row r="88" s="1" customFormat="1" ht="16.5" customHeight="1">
      <c r="B88" s="47"/>
      <c r="C88" s="221" t="s">
        <v>173</v>
      </c>
      <c r="D88" s="221" t="s">
        <v>170</v>
      </c>
      <c r="E88" s="222" t="s">
        <v>316</v>
      </c>
      <c r="F88" s="223" t="s">
        <v>317</v>
      </c>
      <c r="G88" s="224" t="s">
        <v>124</v>
      </c>
      <c r="H88" s="225">
        <v>6</v>
      </c>
      <c r="I88" s="226"/>
      <c r="J88" s="227">
        <f>ROUND(I88*H88,2)</f>
        <v>0</v>
      </c>
      <c r="K88" s="223" t="s">
        <v>220</v>
      </c>
      <c r="L88" s="73"/>
      <c r="M88" s="228" t="s">
        <v>41</v>
      </c>
      <c r="N88" s="297" t="s">
        <v>52</v>
      </c>
      <c r="O88" s="298"/>
      <c r="P88" s="299">
        <f>O88*H88</f>
        <v>0</v>
      </c>
      <c r="Q88" s="299">
        <v>0</v>
      </c>
      <c r="R88" s="299">
        <f>Q88*H88</f>
        <v>0</v>
      </c>
      <c r="S88" s="299">
        <v>0</v>
      </c>
      <c r="T88" s="300">
        <f>S88*H88</f>
        <v>0</v>
      </c>
      <c r="AR88" s="24" t="s">
        <v>284</v>
      </c>
      <c r="AT88" s="24" t="s">
        <v>170</v>
      </c>
      <c r="AU88" s="24" t="s">
        <v>86</v>
      </c>
      <c r="AY88" s="24" t="s">
        <v>174</v>
      </c>
      <c r="BE88" s="232">
        <f>IF(N88="základní",J88,0)</f>
        <v>0</v>
      </c>
      <c r="BF88" s="232">
        <f>IF(N88="snížená",J88,0)</f>
        <v>0</v>
      </c>
      <c r="BG88" s="232">
        <f>IF(N88="zákl. přenesená",J88,0)</f>
        <v>0</v>
      </c>
      <c r="BH88" s="232">
        <f>IF(N88="sníž. přenesená",J88,0)</f>
        <v>0</v>
      </c>
      <c r="BI88" s="232">
        <f>IF(N88="nulová",J88,0)</f>
        <v>0</v>
      </c>
      <c r="BJ88" s="24" t="s">
        <v>173</v>
      </c>
      <c r="BK88" s="232">
        <f>ROUND(I88*H88,2)</f>
        <v>0</v>
      </c>
      <c r="BL88" s="24" t="s">
        <v>284</v>
      </c>
      <c r="BM88" s="24" t="s">
        <v>318</v>
      </c>
    </row>
    <row r="89" s="1" customFormat="1" ht="6.96" customHeight="1">
      <c r="B89" s="68"/>
      <c r="C89" s="69"/>
      <c r="D89" s="69"/>
      <c r="E89" s="69"/>
      <c r="F89" s="69"/>
      <c r="G89" s="69"/>
      <c r="H89" s="69"/>
      <c r="I89" s="180"/>
      <c r="J89" s="69"/>
      <c r="K89" s="69"/>
      <c r="L89" s="73"/>
    </row>
  </sheetData>
  <sheetProtection sheet="1" autoFilter="0" formatColumns="0" formatRows="0" objects="1" scenarios="1" spinCount="100000" saltValue="oSi4PCh8c2RNY2+4SXnz5vkoYlpImW5c+ixmXArhQLxtBPQ9SLs2ZqvZ/6dCDT9GDsrJ3JS8n3L6HBkTZDQDhg==" hashValue="B+dzyh1X0EVKjnlShyNdmAT910NNEzigrzQrFQMALsfe16Cev7QlEiQ6tQRFTil8AhbDwYe3vmxA2HMwIggQnQ==" algorithmName="SHA-512" password="CC35"/>
  <autoFilter ref="C82:K88"/>
  <mergeCells count="13">
    <mergeCell ref="E7:H7"/>
    <mergeCell ref="E9:H9"/>
    <mergeCell ref="E11:H11"/>
    <mergeCell ref="E26:H26"/>
    <mergeCell ref="E47:H47"/>
    <mergeCell ref="E49:H49"/>
    <mergeCell ref="E51:H51"/>
    <mergeCell ref="J55:J56"/>
    <mergeCell ref="E71:H71"/>
    <mergeCell ref="E73:H73"/>
    <mergeCell ref="E75:H75"/>
    <mergeCell ref="G1:H1"/>
    <mergeCell ref="L2:V2"/>
  </mergeCells>
  <hyperlinks>
    <hyperlink ref="F1:G1" location="C2" display="1) Krycí list soupisu"/>
    <hyperlink ref="G1:H1" location="C58" display="2) Rekapitulace"/>
    <hyperlink ref="J1" location="C82" display="3) Soupis prací"/>
    <hyperlink ref="L1:V1" location="'Rekapitulace zakázky'!C2" display="Rekapitulace zakázk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showGridLines="0" workbookViewId="0">
      <pane activePane="bottomLeft" state="frozen" topLeftCell="A2" ySplit="1"/>
    </sheetView>
  </sheetViews>
  <cols>
    <col min="1" max="1" width="8.33" customWidth="1"/>
    <col min="2" max="2" width="1.67" customWidth="1"/>
    <col min="3" max="3" width="4.17" customWidth="1"/>
    <col min="4" max="4" width="4.33" customWidth="1"/>
    <col min="5" max="5" width="17.17" customWidth="1"/>
    <col min="6" max="6" width="75" customWidth="1"/>
    <col min="7" max="7" width="8.67" customWidth="1"/>
    <col min="8" max="8" width="11.17" customWidth="1"/>
    <col min="9" max="9" width="12.67" style="149" customWidth="1"/>
    <col min="10" max="10" width="23.5" customWidth="1"/>
    <col min="11" max="11" width="15.5" customWidth="1"/>
    <col min="13" max="13" width="9.33" hidden="1"/>
    <col min="14" max="14" width="9.33" hidden="1"/>
    <col min="15" max="15" width="9.33" hidden="1"/>
    <col min="16" max="16" width="9.33" hidden="1"/>
    <col min="17" max="17" width="9.33" hidden="1"/>
    <col min="18" max="18" width="9.33" hidden="1"/>
    <col min="19" max="19" width="8.17" hidden="1" customWidth="1"/>
    <col min="20" max="20" width="29.6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1" ht="21.84" customHeight="1">
      <c r="A1" s="21"/>
      <c r="B1" s="150"/>
      <c r="C1" s="150"/>
      <c r="D1" s="151" t="s">
        <v>1</v>
      </c>
      <c r="E1" s="150"/>
      <c r="F1" s="152" t="s">
        <v>117</v>
      </c>
      <c r="G1" s="152" t="s">
        <v>118</v>
      </c>
      <c r="H1" s="152"/>
      <c r="I1" s="153"/>
      <c r="J1" s="152" t="s">
        <v>119</v>
      </c>
      <c r="K1" s="151" t="s">
        <v>120</v>
      </c>
      <c r="L1" s="152" t="s">
        <v>121</v>
      </c>
      <c r="M1" s="152"/>
      <c r="N1" s="152"/>
      <c r="O1" s="152"/>
      <c r="P1" s="152"/>
      <c r="Q1" s="152"/>
      <c r="R1" s="152"/>
      <c r="S1" s="152"/>
      <c r="T1" s="152"/>
      <c r="U1" s="20"/>
      <c r="V1" s="20"/>
      <c r="W1" s="21"/>
      <c r="X1" s="21"/>
      <c r="Y1" s="21"/>
      <c r="Z1" s="21"/>
      <c r="AA1" s="21"/>
      <c r="AB1" s="21"/>
      <c r="AC1" s="21"/>
      <c r="AD1" s="21"/>
      <c r="AE1" s="21"/>
      <c r="AF1" s="21"/>
      <c r="AG1" s="21"/>
      <c r="AH1" s="21"/>
      <c r="AI1" s="21"/>
      <c r="AJ1" s="21"/>
      <c r="AK1" s="21"/>
      <c r="AL1" s="21"/>
      <c r="AM1" s="21"/>
      <c r="AN1" s="21"/>
      <c r="AO1" s="21"/>
      <c r="AP1" s="21"/>
      <c r="AQ1" s="21"/>
      <c r="AR1" s="21"/>
      <c r="AS1" s="21"/>
      <c r="AT1" s="21"/>
      <c r="AU1" s="21"/>
      <c r="AV1" s="21"/>
      <c r="AW1" s="21"/>
      <c r="AX1" s="21"/>
      <c r="AY1" s="21"/>
      <c r="AZ1" s="21"/>
      <c r="BA1" s="21"/>
      <c r="BB1" s="21"/>
      <c r="BC1" s="21"/>
      <c r="BD1" s="21"/>
      <c r="BE1" s="21"/>
      <c r="BF1" s="21"/>
      <c r="BG1" s="21"/>
      <c r="BH1" s="21"/>
      <c r="BI1" s="21"/>
      <c r="BJ1" s="21"/>
      <c r="BK1" s="21"/>
      <c r="BL1" s="21"/>
      <c r="BM1" s="21"/>
      <c r="BN1" s="21"/>
      <c r="BO1" s="21"/>
      <c r="BP1" s="21"/>
      <c r="BQ1" s="21"/>
      <c r="BR1" s="21"/>
    </row>
    <row r="2" ht="36.96" customHeight="1">
      <c r="L2"/>
      <c r="AT2" s="24" t="s">
        <v>104</v>
      </c>
    </row>
    <row r="3" ht="6.96" customHeight="1">
      <c r="B3" s="25"/>
      <c r="C3" s="26"/>
      <c r="D3" s="26"/>
      <c r="E3" s="26"/>
      <c r="F3" s="26"/>
      <c r="G3" s="26"/>
      <c r="H3" s="26"/>
      <c r="I3" s="155"/>
      <c r="J3" s="26"/>
      <c r="K3" s="27"/>
      <c r="AT3" s="24" t="s">
        <v>88</v>
      </c>
    </row>
    <row r="4" ht="36.96" customHeight="1">
      <c r="B4" s="28"/>
      <c r="C4" s="29"/>
      <c r="D4" s="30" t="s">
        <v>130</v>
      </c>
      <c r="E4" s="29"/>
      <c r="F4" s="29"/>
      <c r="G4" s="29"/>
      <c r="H4" s="29"/>
      <c r="I4" s="156"/>
      <c r="J4" s="29"/>
      <c r="K4" s="31"/>
      <c r="M4" s="32" t="s">
        <v>12</v>
      </c>
      <c r="AT4" s="24" t="s">
        <v>43</v>
      </c>
    </row>
    <row r="5" ht="6.96" customHeight="1">
      <c r="B5" s="28"/>
      <c r="C5" s="29"/>
      <c r="D5" s="29"/>
      <c r="E5" s="29"/>
      <c r="F5" s="29"/>
      <c r="G5" s="29"/>
      <c r="H5" s="29"/>
      <c r="I5" s="156"/>
      <c r="J5" s="29"/>
      <c r="K5" s="31"/>
    </row>
    <row r="6">
      <c r="B6" s="28"/>
      <c r="C6" s="29"/>
      <c r="D6" s="40" t="s">
        <v>18</v>
      </c>
      <c r="E6" s="29"/>
      <c r="F6" s="29"/>
      <c r="G6" s="29"/>
      <c r="H6" s="29"/>
      <c r="I6" s="156"/>
      <c r="J6" s="29"/>
      <c r="K6" s="31"/>
    </row>
    <row r="7" ht="16.5" customHeight="1">
      <c r="B7" s="28"/>
      <c r="C7" s="29"/>
      <c r="D7" s="29"/>
      <c r="E7" s="157" t="str">
        <f>'Rekapitulace zakázky'!K6</f>
        <v>Výměna pražců v km 199,257 – 201,565 v úseku Žabokliky - Žatec</v>
      </c>
      <c r="F7" s="40"/>
      <c r="G7" s="40"/>
      <c r="H7" s="40"/>
      <c r="I7" s="156"/>
      <c r="J7" s="29"/>
      <c r="K7" s="31"/>
    </row>
    <row r="8">
      <c r="B8" s="28"/>
      <c r="C8" s="29"/>
      <c r="D8" s="40" t="s">
        <v>144</v>
      </c>
      <c r="E8" s="29"/>
      <c r="F8" s="29"/>
      <c r="G8" s="29"/>
      <c r="H8" s="29"/>
      <c r="I8" s="156"/>
      <c r="J8" s="29"/>
      <c r="K8" s="31"/>
    </row>
    <row r="9" s="1" customFormat="1" ht="16.5" customHeight="1">
      <c r="B9" s="47"/>
      <c r="C9" s="48"/>
      <c r="D9" s="48"/>
      <c r="E9" s="157" t="s">
        <v>319</v>
      </c>
      <c r="F9" s="48"/>
      <c r="G9" s="48"/>
      <c r="H9" s="48"/>
      <c r="I9" s="158"/>
      <c r="J9" s="48"/>
      <c r="K9" s="52"/>
    </row>
    <row r="10" s="1" customFormat="1">
      <c r="B10" s="47"/>
      <c r="C10" s="48"/>
      <c r="D10" s="40" t="s">
        <v>146</v>
      </c>
      <c r="E10" s="48"/>
      <c r="F10" s="48"/>
      <c r="G10" s="48"/>
      <c r="H10" s="48"/>
      <c r="I10" s="158"/>
      <c r="J10" s="48"/>
      <c r="K10" s="52"/>
    </row>
    <row r="11" s="1" customFormat="1" ht="36.96" customHeight="1">
      <c r="B11" s="47"/>
      <c r="C11" s="48"/>
      <c r="D11" s="48"/>
      <c r="E11" s="159" t="s">
        <v>320</v>
      </c>
      <c r="F11" s="48"/>
      <c r="G11" s="48"/>
      <c r="H11" s="48"/>
      <c r="I11" s="158"/>
      <c r="J11" s="48"/>
      <c r="K11" s="52"/>
    </row>
    <row r="12" s="1" customFormat="1">
      <c r="B12" s="47"/>
      <c r="C12" s="48"/>
      <c r="D12" s="48"/>
      <c r="E12" s="48"/>
      <c r="F12" s="48"/>
      <c r="G12" s="48"/>
      <c r="H12" s="48"/>
      <c r="I12" s="158"/>
      <c r="J12" s="48"/>
      <c r="K12" s="52"/>
    </row>
    <row r="13" s="1" customFormat="1" ht="14.4" customHeight="1">
      <c r="B13" s="47"/>
      <c r="C13" s="48"/>
      <c r="D13" s="40" t="s">
        <v>20</v>
      </c>
      <c r="E13" s="48"/>
      <c r="F13" s="35" t="s">
        <v>41</v>
      </c>
      <c r="G13" s="48"/>
      <c r="H13" s="48"/>
      <c r="I13" s="160" t="s">
        <v>22</v>
      </c>
      <c r="J13" s="35" t="s">
        <v>41</v>
      </c>
      <c r="K13" s="52"/>
    </row>
    <row r="14" s="1" customFormat="1" ht="14.4" customHeight="1">
      <c r="B14" s="47"/>
      <c r="C14" s="48"/>
      <c r="D14" s="40" t="s">
        <v>24</v>
      </c>
      <c r="E14" s="48"/>
      <c r="F14" s="35" t="s">
        <v>25</v>
      </c>
      <c r="G14" s="48"/>
      <c r="H14" s="48"/>
      <c r="I14" s="160" t="s">
        <v>26</v>
      </c>
      <c r="J14" s="161" t="str">
        <f>'Rekapitulace zakázky'!AN8</f>
        <v>15. 10. 2018</v>
      </c>
      <c r="K14" s="52"/>
    </row>
    <row r="15" s="1" customFormat="1" ht="10.8" customHeight="1">
      <c r="B15" s="47"/>
      <c r="C15" s="48"/>
      <c r="D15" s="48"/>
      <c r="E15" s="48"/>
      <c r="F15" s="48"/>
      <c r="G15" s="48"/>
      <c r="H15" s="48"/>
      <c r="I15" s="158"/>
      <c r="J15" s="48"/>
      <c r="K15" s="52"/>
    </row>
    <row r="16" s="1" customFormat="1" ht="14.4" customHeight="1">
      <c r="B16" s="47"/>
      <c r="C16" s="48"/>
      <c r="D16" s="40" t="s">
        <v>32</v>
      </c>
      <c r="E16" s="48"/>
      <c r="F16" s="48"/>
      <c r="G16" s="48"/>
      <c r="H16" s="48"/>
      <c r="I16" s="160" t="s">
        <v>33</v>
      </c>
      <c r="J16" s="35" t="s">
        <v>34</v>
      </c>
      <c r="K16" s="52"/>
    </row>
    <row r="17" s="1" customFormat="1" ht="18" customHeight="1">
      <c r="B17" s="47"/>
      <c r="C17" s="48"/>
      <c r="D17" s="48"/>
      <c r="E17" s="35" t="s">
        <v>35</v>
      </c>
      <c r="F17" s="48"/>
      <c r="G17" s="48"/>
      <c r="H17" s="48"/>
      <c r="I17" s="160" t="s">
        <v>36</v>
      </c>
      <c r="J17" s="35" t="s">
        <v>37</v>
      </c>
      <c r="K17" s="52"/>
    </row>
    <row r="18" s="1" customFormat="1" ht="6.96" customHeight="1">
      <c r="B18" s="47"/>
      <c r="C18" s="48"/>
      <c r="D18" s="48"/>
      <c r="E18" s="48"/>
      <c r="F18" s="48"/>
      <c r="G18" s="48"/>
      <c r="H18" s="48"/>
      <c r="I18" s="158"/>
      <c r="J18" s="48"/>
      <c r="K18" s="52"/>
    </row>
    <row r="19" s="1" customFormat="1" ht="14.4" customHeight="1">
      <c r="B19" s="47"/>
      <c r="C19" s="48"/>
      <c r="D19" s="40" t="s">
        <v>38</v>
      </c>
      <c r="E19" s="48"/>
      <c r="F19" s="48"/>
      <c r="G19" s="48"/>
      <c r="H19" s="48"/>
      <c r="I19" s="160" t="s">
        <v>33</v>
      </c>
      <c r="J19" s="35" t="str">
        <f>IF('Rekapitulace zakázky'!AN13="Vyplň údaj","",IF('Rekapitulace zakázky'!AN13="","",'Rekapitulace zakázky'!AN13))</f>
        <v/>
      </c>
      <c r="K19" s="52"/>
    </row>
    <row r="20" s="1" customFormat="1" ht="18" customHeight="1">
      <c r="B20" s="47"/>
      <c r="C20" s="48"/>
      <c r="D20" s="48"/>
      <c r="E20" s="35" t="str">
        <f>IF('Rekapitulace zakázky'!E14="Vyplň údaj","",IF('Rekapitulace zakázky'!E14="","",'Rekapitulace zakázky'!E14))</f>
        <v/>
      </c>
      <c r="F20" s="48"/>
      <c r="G20" s="48"/>
      <c r="H20" s="48"/>
      <c r="I20" s="160" t="s">
        <v>36</v>
      </c>
      <c r="J20" s="35" t="str">
        <f>IF('Rekapitulace zakázky'!AN14="Vyplň údaj","",IF('Rekapitulace zakázky'!AN14="","",'Rekapitulace zakázky'!AN14))</f>
        <v/>
      </c>
      <c r="K20" s="52"/>
    </row>
    <row r="21" s="1" customFormat="1" ht="6.96" customHeight="1">
      <c r="B21" s="47"/>
      <c r="C21" s="48"/>
      <c r="D21" s="48"/>
      <c r="E21" s="48"/>
      <c r="F21" s="48"/>
      <c r="G21" s="48"/>
      <c r="H21" s="48"/>
      <c r="I21" s="158"/>
      <c r="J21" s="48"/>
      <c r="K21" s="52"/>
    </row>
    <row r="22" s="1" customFormat="1" ht="14.4" customHeight="1">
      <c r="B22" s="47"/>
      <c r="C22" s="48"/>
      <c r="D22" s="40" t="s">
        <v>40</v>
      </c>
      <c r="E22" s="48"/>
      <c r="F22" s="48"/>
      <c r="G22" s="48"/>
      <c r="H22" s="48"/>
      <c r="I22" s="160" t="s">
        <v>33</v>
      </c>
      <c r="J22" s="35" t="str">
        <f>IF('Rekapitulace zakázky'!AN16="","",'Rekapitulace zakázky'!AN16)</f>
        <v/>
      </c>
      <c r="K22" s="52"/>
    </row>
    <row r="23" s="1" customFormat="1" ht="18" customHeight="1">
      <c r="B23" s="47"/>
      <c r="C23" s="48"/>
      <c r="D23" s="48"/>
      <c r="E23" s="35" t="str">
        <f>IF('Rekapitulace zakázky'!E17="","",'Rekapitulace zakázky'!E17)</f>
        <v xml:space="preserve"> </v>
      </c>
      <c r="F23" s="48"/>
      <c r="G23" s="48"/>
      <c r="H23" s="48"/>
      <c r="I23" s="160" t="s">
        <v>36</v>
      </c>
      <c r="J23" s="35" t="str">
        <f>IF('Rekapitulace zakázky'!AN17="","",'Rekapitulace zakázky'!AN17)</f>
        <v/>
      </c>
      <c r="K23" s="52"/>
    </row>
    <row r="24" s="1" customFormat="1" ht="6.96" customHeight="1">
      <c r="B24" s="47"/>
      <c r="C24" s="48"/>
      <c r="D24" s="48"/>
      <c r="E24" s="48"/>
      <c r="F24" s="48"/>
      <c r="G24" s="48"/>
      <c r="H24" s="48"/>
      <c r="I24" s="158"/>
      <c r="J24" s="48"/>
      <c r="K24" s="52"/>
    </row>
    <row r="25" s="1" customFormat="1" ht="14.4" customHeight="1">
      <c r="B25" s="47"/>
      <c r="C25" s="48"/>
      <c r="D25" s="40" t="s">
        <v>44</v>
      </c>
      <c r="E25" s="48"/>
      <c r="F25" s="48"/>
      <c r="G25" s="48"/>
      <c r="H25" s="48"/>
      <c r="I25" s="158"/>
      <c r="J25" s="48"/>
      <c r="K25" s="52"/>
    </row>
    <row r="26" s="7" customFormat="1" ht="16.5" customHeight="1">
      <c r="B26" s="162"/>
      <c r="C26" s="163"/>
      <c r="D26" s="163"/>
      <c r="E26" s="45" t="s">
        <v>41</v>
      </c>
      <c r="F26" s="45"/>
      <c r="G26" s="45"/>
      <c r="H26" s="45"/>
      <c r="I26" s="164"/>
      <c r="J26" s="163"/>
      <c r="K26" s="165"/>
    </row>
    <row r="27" s="1" customFormat="1" ht="6.96" customHeight="1">
      <c r="B27" s="47"/>
      <c r="C27" s="48"/>
      <c r="D27" s="48"/>
      <c r="E27" s="48"/>
      <c r="F27" s="48"/>
      <c r="G27" s="48"/>
      <c r="H27" s="48"/>
      <c r="I27" s="158"/>
      <c r="J27" s="48"/>
      <c r="K27" s="52"/>
    </row>
    <row r="28" s="1" customFormat="1" ht="6.96" customHeight="1">
      <c r="B28" s="47"/>
      <c r="C28" s="48"/>
      <c r="D28" s="107"/>
      <c r="E28" s="107"/>
      <c r="F28" s="107"/>
      <c r="G28" s="107"/>
      <c r="H28" s="107"/>
      <c r="I28" s="166"/>
      <c r="J28" s="107"/>
      <c r="K28" s="167"/>
    </row>
    <row r="29" s="1" customFormat="1" ht="25.44" customHeight="1">
      <c r="B29" s="47"/>
      <c r="C29" s="48"/>
      <c r="D29" s="168" t="s">
        <v>45</v>
      </c>
      <c r="E29" s="48"/>
      <c r="F29" s="48"/>
      <c r="G29" s="48"/>
      <c r="H29" s="48"/>
      <c r="I29" s="158"/>
      <c r="J29" s="169">
        <f>ROUND(J93,2)</f>
        <v>0</v>
      </c>
      <c r="K29" s="52"/>
    </row>
    <row r="30" s="1" customFormat="1" ht="6.96" customHeight="1">
      <c r="B30" s="47"/>
      <c r="C30" s="48"/>
      <c r="D30" s="107"/>
      <c r="E30" s="107"/>
      <c r="F30" s="107"/>
      <c r="G30" s="107"/>
      <c r="H30" s="107"/>
      <c r="I30" s="166"/>
      <c r="J30" s="107"/>
      <c r="K30" s="167"/>
    </row>
    <row r="31" s="1" customFormat="1" ht="14.4" customHeight="1">
      <c r="B31" s="47"/>
      <c r="C31" s="48"/>
      <c r="D31" s="48"/>
      <c r="E31" s="48"/>
      <c r="F31" s="53" t="s">
        <v>47</v>
      </c>
      <c r="G31" s="48"/>
      <c r="H31" s="48"/>
      <c r="I31" s="170" t="s">
        <v>46</v>
      </c>
      <c r="J31" s="53" t="s">
        <v>48</v>
      </c>
      <c r="K31" s="52"/>
    </row>
    <row r="32" hidden="1" s="1" customFormat="1" ht="14.4" customHeight="1">
      <c r="B32" s="47"/>
      <c r="C32" s="48"/>
      <c r="D32" s="56" t="s">
        <v>49</v>
      </c>
      <c r="E32" s="56" t="s">
        <v>50</v>
      </c>
      <c r="F32" s="171">
        <f>ROUND(SUM(BE93:BE287), 2)</f>
        <v>0</v>
      </c>
      <c r="G32" s="48"/>
      <c r="H32" s="48"/>
      <c r="I32" s="172">
        <v>0.20999999999999999</v>
      </c>
      <c r="J32" s="171">
        <f>ROUND(ROUND((SUM(BE93:BE287)), 2)*I32, 2)</f>
        <v>0</v>
      </c>
      <c r="K32" s="52"/>
    </row>
    <row r="33" hidden="1" s="1" customFormat="1" ht="14.4" customHeight="1">
      <c r="B33" s="47"/>
      <c r="C33" s="48"/>
      <c r="D33" s="48"/>
      <c r="E33" s="56" t="s">
        <v>51</v>
      </c>
      <c r="F33" s="171">
        <f>ROUND(SUM(BF93:BF287), 2)</f>
        <v>0</v>
      </c>
      <c r="G33" s="48"/>
      <c r="H33" s="48"/>
      <c r="I33" s="172">
        <v>0.14999999999999999</v>
      </c>
      <c r="J33" s="171">
        <f>ROUND(ROUND((SUM(BF93:BF287)), 2)*I33, 2)</f>
        <v>0</v>
      </c>
      <c r="K33" s="52"/>
    </row>
    <row r="34" s="1" customFormat="1" ht="14.4" customHeight="1">
      <c r="B34" s="47"/>
      <c r="C34" s="48"/>
      <c r="D34" s="56" t="s">
        <v>49</v>
      </c>
      <c r="E34" s="56" t="s">
        <v>52</v>
      </c>
      <c r="F34" s="171">
        <f>ROUND(SUM(BG93:BG287), 2)</f>
        <v>0</v>
      </c>
      <c r="G34" s="48"/>
      <c r="H34" s="48"/>
      <c r="I34" s="172">
        <v>0.20999999999999999</v>
      </c>
      <c r="J34" s="171">
        <v>0</v>
      </c>
      <c r="K34" s="52"/>
    </row>
    <row r="35" s="1" customFormat="1" ht="14.4" customHeight="1">
      <c r="B35" s="47"/>
      <c r="C35" s="48"/>
      <c r="D35" s="48"/>
      <c r="E35" s="56" t="s">
        <v>53</v>
      </c>
      <c r="F35" s="171">
        <f>ROUND(SUM(BH93:BH287), 2)</f>
        <v>0</v>
      </c>
      <c r="G35" s="48"/>
      <c r="H35" s="48"/>
      <c r="I35" s="172">
        <v>0.14999999999999999</v>
      </c>
      <c r="J35" s="171">
        <v>0</v>
      </c>
      <c r="K35" s="52"/>
    </row>
    <row r="36" hidden="1" s="1" customFormat="1" ht="14.4" customHeight="1">
      <c r="B36" s="47"/>
      <c r="C36" s="48"/>
      <c r="D36" s="48"/>
      <c r="E36" s="56" t="s">
        <v>54</v>
      </c>
      <c r="F36" s="171">
        <f>ROUND(SUM(BI93:BI287), 2)</f>
        <v>0</v>
      </c>
      <c r="G36" s="48"/>
      <c r="H36" s="48"/>
      <c r="I36" s="172">
        <v>0</v>
      </c>
      <c r="J36" s="171">
        <v>0</v>
      </c>
      <c r="K36" s="52"/>
    </row>
    <row r="37" s="1" customFormat="1" ht="6.96" customHeight="1">
      <c r="B37" s="47"/>
      <c r="C37" s="48"/>
      <c r="D37" s="48"/>
      <c r="E37" s="48"/>
      <c r="F37" s="48"/>
      <c r="G37" s="48"/>
      <c r="H37" s="48"/>
      <c r="I37" s="158"/>
      <c r="J37" s="48"/>
      <c r="K37" s="52"/>
    </row>
    <row r="38" s="1" customFormat="1" ht="25.44" customHeight="1">
      <c r="B38" s="47"/>
      <c r="C38" s="173"/>
      <c r="D38" s="174" t="s">
        <v>55</v>
      </c>
      <c r="E38" s="99"/>
      <c r="F38" s="99"/>
      <c r="G38" s="175" t="s">
        <v>56</v>
      </c>
      <c r="H38" s="176" t="s">
        <v>57</v>
      </c>
      <c r="I38" s="177"/>
      <c r="J38" s="178">
        <f>SUM(J29:J36)</f>
        <v>0</v>
      </c>
      <c r="K38" s="179"/>
    </row>
    <row r="39" s="1" customFormat="1" ht="14.4" customHeight="1">
      <c r="B39" s="68"/>
      <c r="C39" s="69"/>
      <c r="D39" s="69"/>
      <c r="E39" s="69"/>
      <c r="F39" s="69"/>
      <c r="G39" s="69"/>
      <c r="H39" s="69"/>
      <c r="I39" s="180"/>
      <c r="J39" s="69"/>
      <c r="K39" s="70"/>
    </row>
    <row r="43" s="1" customFormat="1" ht="6.96" customHeight="1">
      <c r="B43" s="181"/>
      <c r="C43" s="182"/>
      <c r="D43" s="182"/>
      <c r="E43" s="182"/>
      <c r="F43" s="182"/>
      <c r="G43" s="182"/>
      <c r="H43" s="182"/>
      <c r="I43" s="183"/>
      <c r="J43" s="182"/>
      <c r="K43" s="184"/>
    </row>
    <row r="44" s="1" customFormat="1" ht="36.96" customHeight="1">
      <c r="B44" s="47"/>
      <c r="C44" s="30" t="s">
        <v>148</v>
      </c>
      <c r="D44" s="48"/>
      <c r="E44" s="48"/>
      <c r="F44" s="48"/>
      <c r="G44" s="48"/>
      <c r="H44" s="48"/>
      <c r="I44" s="158"/>
      <c r="J44" s="48"/>
      <c r="K44" s="52"/>
    </row>
    <row r="45" s="1" customFormat="1" ht="6.96" customHeight="1">
      <c r="B45" s="47"/>
      <c r="C45" s="48"/>
      <c r="D45" s="48"/>
      <c r="E45" s="48"/>
      <c r="F45" s="48"/>
      <c r="G45" s="48"/>
      <c r="H45" s="48"/>
      <c r="I45" s="158"/>
      <c r="J45" s="48"/>
      <c r="K45" s="52"/>
    </row>
    <row r="46" s="1" customFormat="1" ht="14.4" customHeight="1">
      <c r="B46" s="47"/>
      <c r="C46" s="40" t="s">
        <v>18</v>
      </c>
      <c r="D46" s="48"/>
      <c r="E46" s="48"/>
      <c r="F46" s="48"/>
      <c r="G46" s="48"/>
      <c r="H46" s="48"/>
      <c r="I46" s="158"/>
      <c r="J46" s="48"/>
      <c r="K46" s="52"/>
    </row>
    <row r="47" s="1" customFormat="1" ht="16.5" customHeight="1">
      <c r="B47" s="47"/>
      <c r="C47" s="48"/>
      <c r="D47" s="48"/>
      <c r="E47" s="157" t="str">
        <f>E7</f>
        <v>Výměna pražců v km 199,257 – 201,565 v úseku Žabokliky - Žatec</v>
      </c>
      <c r="F47" s="40"/>
      <c r="G47" s="40"/>
      <c r="H47" s="40"/>
      <c r="I47" s="158"/>
      <c r="J47" s="48"/>
      <c r="K47" s="52"/>
    </row>
    <row r="48">
      <c r="B48" s="28"/>
      <c r="C48" s="40" t="s">
        <v>144</v>
      </c>
      <c r="D48" s="29"/>
      <c r="E48" s="29"/>
      <c r="F48" s="29"/>
      <c r="G48" s="29"/>
      <c r="H48" s="29"/>
      <c r="I48" s="156"/>
      <c r="J48" s="29"/>
      <c r="K48" s="31"/>
    </row>
    <row r="49" s="1" customFormat="1" ht="16.5" customHeight="1">
      <c r="B49" s="47"/>
      <c r="C49" s="48"/>
      <c r="D49" s="48"/>
      <c r="E49" s="157" t="s">
        <v>319</v>
      </c>
      <c r="F49" s="48"/>
      <c r="G49" s="48"/>
      <c r="H49" s="48"/>
      <c r="I49" s="158"/>
      <c r="J49" s="48"/>
      <c r="K49" s="52"/>
    </row>
    <row r="50" s="1" customFormat="1" ht="14.4" customHeight="1">
      <c r="B50" s="47"/>
      <c r="C50" s="40" t="s">
        <v>146</v>
      </c>
      <c r="D50" s="48"/>
      <c r="E50" s="48"/>
      <c r="F50" s="48"/>
      <c r="G50" s="48"/>
      <c r="H50" s="48"/>
      <c r="I50" s="158"/>
      <c r="J50" s="48"/>
      <c r="K50" s="52"/>
    </row>
    <row r="51" s="1" customFormat="1" ht="17.25" customHeight="1">
      <c r="B51" s="47"/>
      <c r="C51" s="48"/>
      <c r="D51" s="48"/>
      <c r="E51" s="159" t="str">
        <f>E11</f>
        <v>Č31 - km 200,311 - most</v>
      </c>
      <c r="F51" s="48"/>
      <c r="G51" s="48"/>
      <c r="H51" s="48"/>
      <c r="I51" s="158"/>
      <c r="J51" s="48"/>
      <c r="K51" s="52"/>
    </row>
    <row r="52" s="1" customFormat="1" ht="6.96" customHeight="1">
      <c r="B52" s="47"/>
      <c r="C52" s="48"/>
      <c r="D52" s="48"/>
      <c r="E52" s="48"/>
      <c r="F52" s="48"/>
      <c r="G52" s="48"/>
      <c r="H52" s="48"/>
      <c r="I52" s="158"/>
      <c r="J52" s="48"/>
      <c r="K52" s="52"/>
    </row>
    <row r="53" s="1" customFormat="1" ht="18" customHeight="1">
      <c r="B53" s="47"/>
      <c r="C53" s="40" t="s">
        <v>24</v>
      </c>
      <c r="D53" s="48"/>
      <c r="E53" s="48"/>
      <c r="F53" s="35" t="str">
        <f>F14</f>
        <v>TO Žatec</v>
      </c>
      <c r="G53" s="48"/>
      <c r="H53" s="48"/>
      <c r="I53" s="160" t="s">
        <v>26</v>
      </c>
      <c r="J53" s="161" t="str">
        <f>IF(J14="","",J14)</f>
        <v>15. 10. 2018</v>
      </c>
      <c r="K53" s="52"/>
    </row>
    <row r="54" s="1" customFormat="1" ht="6.96" customHeight="1">
      <c r="B54" s="47"/>
      <c r="C54" s="48"/>
      <c r="D54" s="48"/>
      <c r="E54" s="48"/>
      <c r="F54" s="48"/>
      <c r="G54" s="48"/>
      <c r="H54" s="48"/>
      <c r="I54" s="158"/>
      <c r="J54" s="48"/>
      <c r="K54" s="52"/>
    </row>
    <row r="55" s="1" customFormat="1">
      <c r="B55" s="47"/>
      <c r="C55" s="40" t="s">
        <v>32</v>
      </c>
      <c r="D55" s="48"/>
      <c r="E55" s="48"/>
      <c r="F55" s="35" t="str">
        <f>E17</f>
        <v>SŽDC s.o., OŘ UNL, ST Most</v>
      </c>
      <c r="G55" s="48"/>
      <c r="H55" s="48"/>
      <c r="I55" s="160" t="s">
        <v>40</v>
      </c>
      <c r="J55" s="45" t="str">
        <f>E23</f>
        <v xml:space="preserve"> </v>
      </c>
      <c r="K55" s="52"/>
    </row>
    <row r="56" s="1" customFormat="1" ht="14.4" customHeight="1">
      <c r="B56" s="47"/>
      <c r="C56" s="40" t="s">
        <v>38</v>
      </c>
      <c r="D56" s="48"/>
      <c r="E56" s="48"/>
      <c r="F56" s="35" t="str">
        <f>IF(E20="","",E20)</f>
        <v/>
      </c>
      <c r="G56" s="48"/>
      <c r="H56" s="48"/>
      <c r="I56" s="158"/>
      <c r="J56" s="185"/>
      <c r="K56" s="52"/>
    </row>
    <row r="57" s="1" customFormat="1" ht="10.32" customHeight="1">
      <c r="B57" s="47"/>
      <c r="C57" s="48"/>
      <c r="D57" s="48"/>
      <c r="E57" s="48"/>
      <c r="F57" s="48"/>
      <c r="G57" s="48"/>
      <c r="H57" s="48"/>
      <c r="I57" s="158"/>
      <c r="J57" s="48"/>
      <c r="K57" s="52"/>
    </row>
    <row r="58" s="1" customFormat="1" ht="29.28" customHeight="1">
      <c r="B58" s="47"/>
      <c r="C58" s="186" t="s">
        <v>149</v>
      </c>
      <c r="D58" s="173"/>
      <c r="E58" s="173"/>
      <c r="F58" s="173"/>
      <c r="G58" s="173"/>
      <c r="H58" s="173"/>
      <c r="I58" s="187"/>
      <c r="J58" s="188" t="s">
        <v>150</v>
      </c>
      <c r="K58" s="189"/>
    </row>
    <row r="59" s="1" customFormat="1" ht="10.32" customHeight="1">
      <c r="B59" s="47"/>
      <c r="C59" s="48"/>
      <c r="D59" s="48"/>
      <c r="E59" s="48"/>
      <c r="F59" s="48"/>
      <c r="G59" s="48"/>
      <c r="H59" s="48"/>
      <c r="I59" s="158"/>
      <c r="J59" s="48"/>
      <c r="K59" s="52"/>
    </row>
    <row r="60" s="1" customFormat="1" ht="29.28" customHeight="1">
      <c r="B60" s="47"/>
      <c r="C60" s="190" t="s">
        <v>151</v>
      </c>
      <c r="D60" s="48"/>
      <c r="E60" s="48"/>
      <c r="F60" s="48"/>
      <c r="G60" s="48"/>
      <c r="H60" s="48"/>
      <c r="I60" s="158"/>
      <c r="J60" s="169">
        <f>J93</f>
        <v>0</v>
      </c>
      <c r="K60" s="52"/>
      <c r="AU60" s="24" t="s">
        <v>152</v>
      </c>
    </row>
    <row r="61" s="8" customFormat="1" ht="24.96" customHeight="1">
      <c r="B61" s="191"/>
      <c r="C61" s="192"/>
      <c r="D61" s="193" t="s">
        <v>153</v>
      </c>
      <c r="E61" s="194"/>
      <c r="F61" s="194"/>
      <c r="G61" s="194"/>
      <c r="H61" s="194"/>
      <c r="I61" s="195"/>
      <c r="J61" s="196">
        <f>J94</f>
        <v>0</v>
      </c>
      <c r="K61" s="197"/>
    </row>
    <row r="62" s="9" customFormat="1" ht="19.92" customHeight="1">
      <c r="B62" s="198"/>
      <c r="C62" s="199"/>
      <c r="D62" s="200" t="s">
        <v>321</v>
      </c>
      <c r="E62" s="201"/>
      <c r="F62" s="201"/>
      <c r="G62" s="201"/>
      <c r="H62" s="201"/>
      <c r="I62" s="202"/>
      <c r="J62" s="203">
        <f>J95</f>
        <v>0</v>
      </c>
      <c r="K62" s="204"/>
    </row>
    <row r="63" s="9" customFormat="1" ht="19.92" customHeight="1">
      <c r="B63" s="198"/>
      <c r="C63" s="199"/>
      <c r="D63" s="200" t="s">
        <v>322</v>
      </c>
      <c r="E63" s="201"/>
      <c r="F63" s="201"/>
      <c r="G63" s="201"/>
      <c r="H63" s="201"/>
      <c r="I63" s="202"/>
      <c r="J63" s="203">
        <f>J131</f>
        <v>0</v>
      </c>
      <c r="K63" s="204"/>
    </row>
    <row r="64" s="9" customFormat="1" ht="19.92" customHeight="1">
      <c r="B64" s="198"/>
      <c r="C64" s="199"/>
      <c r="D64" s="200" t="s">
        <v>323</v>
      </c>
      <c r="E64" s="201"/>
      <c r="F64" s="201"/>
      <c r="G64" s="201"/>
      <c r="H64" s="201"/>
      <c r="I64" s="202"/>
      <c r="J64" s="203">
        <f>J144</f>
        <v>0</v>
      </c>
      <c r="K64" s="204"/>
    </row>
    <row r="65" s="9" customFormat="1" ht="19.92" customHeight="1">
      <c r="B65" s="198"/>
      <c r="C65" s="199"/>
      <c r="D65" s="200" t="s">
        <v>324</v>
      </c>
      <c r="E65" s="201"/>
      <c r="F65" s="201"/>
      <c r="G65" s="201"/>
      <c r="H65" s="201"/>
      <c r="I65" s="202"/>
      <c r="J65" s="203">
        <f>J166</f>
        <v>0</v>
      </c>
      <c r="K65" s="204"/>
    </row>
    <row r="66" s="9" customFormat="1" ht="19.92" customHeight="1">
      <c r="B66" s="198"/>
      <c r="C66" s="199"/>
      <c r="D66" s="200" t="s">
        <v>325</v>
      </c>
      <c r="E66" s="201"/>
      <c r="F66" s="201"/>
      <c r="G66" s="201"/>
      <c r="H66" s="201"/>
      <c r="I66" s="202"/>
      <c r="J66" s="203">
        <f>J173</f>
        <v>0</v>
      </c>
      <c r="K66" s="204"/>
    </row>
    <row r="67" s="9" customFormat="1" ht="19.92" customHeight="1">
      <c r="B67" s="198"/>
      <c r="C67" s="199"/>
      <c r="D67" s="200" t="s">
        <v>326</v>
      </c>
      <c r="E67" s="201"/>
      <c r="F67" s="201"/>
      <c r="G67" s="201"/>
      <c r="H67" s="201"/>
      <c r="I67" s="202"/>
      <c r="J67" s="203">
        <f>J189</f>
        <v>0</v>
      </c>
      <c r="K67" s="204"/>
    </row>
    <row r="68" s="9" customFormat="1" ht="19.92" customHeight="1">
      <c r="B68" s="198"/>
      <c r="C68" s="199"/>
      <c r="D68" s="200" t="s">
        <v>327</v>
      </c>
      <c r="E68" s="201"/>
      <c r="F68" s="201"/>
      <c r="G68" s="201"/>
      <c r="H68" s="201"/>
      <c r="I68" s="202"/>
      <c r="J68" s="203">
        <f>J263</f>
        <v>0</v>
      </c>
      <c r="K68" s="204"/>
    </row>
    <row r="69" s="9" customFormat="1" ht="19.92" customHeight="1">
      <c r="B69" s="198"/>
      <c r="C69" s="199"/>
      <c r="D69" s="200" t="s">
        <v>328</v>
      </c>
      <c r="E69" s="201"/>
      <c r="F69" s="201"/>
      <c r="G69" s="201"/>
      <c r="H69" s="201"/>
      <c r="I69" s="202"/>
      <c r="J69" s="203">
        <f>J272</f>
        <v>0</v>
      </c>
      <c r="K69" s="204"/>
    </row>
    <row r="70" s="8" customFormat="1" ht="24.96" customHeight="1">
      <c r="B70" s="191"/>
      <c r="C70" s="192"/>
      <c r="D70" s="193" t="s">
        <v>329</v>
      </c>
      <c r="E70" s="194"/>
      <c r="F70" s="194"/>
      <c r="G70" s="194"/>
      <c r="H70" s="194"/>
      <c r="I70" s="195"/>
      <c r="J70" s="196">
        <f>J275</f>
        <v>0</v>
      </c>
      <c r="K70" s="197"/>
    </row>
    <row r="71" s="9" customFormat="1" ht="19.92" customHeight="1">
      <c r="B71" s="198"/>
      <c r="C71" s="199"/>
      <c r="D71" s="200" t="s">
        <v>330</v>
      </c>
      <c r="E71" s="201"/>
      <c r="F71" s="201"/>
      <c r="G71" s="201"/>
      <c r="H71" s="201"/>
      <c r="I71" s="202"/>
      <c r="J71" s="203">
        <f>J276</f>
        <v>0</v>
      </c>
      <c r="K71" s="204"/>
    </row>
    <row r="72" s="1" customFormat="1" ht="21.84" customHeight="1">
      <c r="B72" s="47"/>
      <c r="C72" s="48"/>
      <c r="D72" s="48"/>
      <c r="E72" s="48"/>
      <c r="F72" s="48"/>
      <c r="G72" s="48"/>
      <c r="H72" s="48"/>
      <c r="I72" s="158"/>
      <c r="J72" s="48"/>
      <c r="K72" s="52"/>
    </row>
    <row r="73" s="1" customFormat="1" ht="6.96" customHeight="1">
      <c r="B73" s="68"/>
      <c r="C73" s="69"/>
      <c r="D73" s="69"/>
      <c r="E73" s="69"/>
      <c r="F73" s="69"/>
      <c r="G73" s="69"/>
      <c r="H73" s="69"/>
      <c r="I73" s="180"/>
      <c r="J73" s="69"/>
      <c r="K73" s="70"/>
    </row>
    <row r="77" s="1" customFormat="1" ht="6.96" customHeight="1">
      <c r="B77" s="71"/>
      <c r="C77" s="72"/>
      <c r="D77" s="72"/>
      <c r="E77" s="72"/>
      <c r="F77" s="72"/>
      <c r="G77" s="72"/>
      <c r="H77" s="72"/>
      <c r="I77" s="183"/>
      <c r="J77" s="72"/>
      <c r="K77" s="72"/>
      <c r="L77" s="73"/>
    </row>
    <row r="78" s="1" customFormat="1" ht="36.96" customHeight="1">
      <c r="B78" s="47"/>
      <c r="C78" s="74" t="s">
        <v>156</v>
      </c>
      <c r="D78" s="75"/>
      <c r="E78" s="75"/>
      <c r="F78" s="75"/>
      <c r="G78" s="75"/>
      <c r="H78" s="75"/>
      <c r="I78" s="205"/>
      <c r="J78" s="75"/>
      <c r="K78" s="75"/>
      <c r="L78" s="73"/>
    </row>
    <row r="79" s="1" customFormat="1" ht="6.96" customHeight="1">
      <c r="B79" s="47"/>
      <c r="C79" s="75"/>
      <c r="D79" s="75"/>
      <c r="E79" s="75"/>
      <c r="F79" s="75"/>
      <c r="G79" s="75"/>
      <c r="H79" s="75"/>
      <c r="I79" s="205"/>
      <c r="J79" s="75"/>
      <c r="K79" s="75"/>
      <c r="L79" s="73"/>
    </row>
    <row r="80" s="1" customFormat="1" ht="14.4" customHeight="1">
      <c r="B80" s="47"/>
      <c r="C80" s="77" t="s">
        <v>18</v>
      </c>
      <c r="D80" s="75"/>
      <c r="E80" s="75"/>
      <c r="F80" s="75"/>
      <c r="G80" s="75"/>
      <c r="H80" s="75"/>
      <c r="I80" s="205"/>
      <c r="J80" s="75"/>
      <c r="K80" s="75"/>
      <c r="L80" s="73"/>
    </row>
    <row r="81" s="1" customFormat="1" ht="16.5" customHeight="1">
      <c r="B81" s="47"/>
      <c r="C81" s="75"/>
      <c r="D81" s="75"/>
      <c r="E81" s="206" t="str">
        <f>E7</f>
        <v>Výměna pražců v km 199,257 – 201,565 v úseku Žabokliky - Žatec</v>
      </c>
      <c r="F81" s="77"/>
      <c r="G81" s="77"/>
      <c r="H81" s="77"/>
      <c r="I81" s="205"/>
      <c r="J81" s="75"/>
      <c r="K81" s="75"/>
      <c r="L81" s="73"/>
    </row>
    <row r="82">
      <c r="B82" s="28"/>
      <c r="C82" s="77" t="s">
        <v>144</v>
      </c>
      <c r="D82" s="207"/>
      <c r="E82" s="207"/>
      <c r="F82" s="207"/>
      <c r="G82" s="207"/>
      <c r="H82" s="207"/>
      <c r="I82" s="149"/>
      <c r="J82" s="207"/>
      <c r="K82" s="207"/>
      <c r="L82" s="208"/>
    </row>
    <row r="83" s="1" customFormat="1" ht="16.5" customHeight="1">
      <c r="B83" s="47"/>
      <c r="C83" s="75"/>
      <c r="D83" s="75"/>
      <c r="E83" s="206" t="s">
        <v>319</v>
      </c>
      <c r="F83" s="75"/>
      <c r="G83" s="75"/>
      <c r="H83" s="75"/>
      <c r="I83" s="205"/>
      <c r="J83" s="75"/>
      <c r="K83" s="75"/>
      <c r="L83" s="73"/>
    </row>
    <row r="84" s="1" customFormat="1" ht="14.4" customHeight="1">
      <c r="B84" s="47"/>
      <c r="C84" s="77" t="s">
        <v>146</v>
      </c>
      <c r="D84" s="75"/>
      <c r="E84" s="75"/>
      <c r="F84" s="75"/>
      <c r="G84" s="75"/>
      <c r="H84" s="75"/>
      <c r="I84" s="205"/>
      <c r="J84" s="75"/>
      <c r="K84" s="75"/>
      <c r="L84" s="73"/>
    </row>
    <row r="85" s="1" customFormat="1" ht="17.25" customHeight="1">
      <c r="B85" s="47"/>
      <c r="C85" s="75"/>
      <c r="D85" s="75"/>
      <c r="E85" s="83" t="str">
        <f>E11</f>
        <v>Č31 - km 200,311 - most</v>
      </c>
      <c r="F85" s="75"/>
      <c r="G85" s="75"/>
      <c r="H85" s="75"/>
      <c r="I85" s="205"/>
      <c r="J85" s="75"/>
      <c r="K85" s="75"/>
      <c r="L85" s="73"/>
    </row>
    <row r="86" s="1" customFormat="1" ht="6.96" customHeight="1">
      <c r="B86" s="47"/>
      <c r="C86" s="75"/>
      <c r="D86" s="75"/>
      <c r="E86" s="75"/>
      <c r="F86" s="75"/>
      <c r="G86" s="75"/>
      <c r="H86" s="75"/>
      <c r="I86" s="205"/>
      <c r="J86" s="75"/>
      <c r="K86" s="75"/>
      <c r="L86" s="73"/>
    </row>
    <row r="87" s="1" customFormat="1" ht="18" customHeight="1">
      <c r="B87" s="47"/>
      <c r="C87" s="77" t="s">
        <v>24</v>
      </c>
      <c r="D87" s="75"/>
      <c r="E87" s="75"/>
      <c r="F87" s="209" t="str">
        <f>F14</f>
        <v>TO Žatec</v>
      </c>
      <c r="G87" s="75"/>
      <c r="H87" s="75"/>
      <c r="I87" s="210" t="s">
        <v>26</v>
      </c>
      <c r="J87" s="86" t="str">
        <f>IF(J14="","",J14)</f>
        <v>15. 10. 2018</v>
      </c>
      <c r="K87" s="75"/>
      <c r="L87" s="73"/>
    </row>
    <row r="88" s="1" customFormat="1" ht="6.96" customHeight="1">
      <c r="B88" s="47"/>
      <c r="C88" s="75"/>
      <c r="D88" s="75"/>
      <c r="E88" s="75"/>
      <c r="F88" s="75"/>
      <c r="G88" s="75"/>
      <c r="H88" s="75"/>
      <c r="I88" s="205"/>
      <c r="J88" s="75"/>
      <c r="K88" s="75"/>
      <c r="L88" s="73"/>
    </row>
    <row r="89" s="1" customFormat="1">
      <c r="B89" s="47"/>
      <c r="C89" s="77" t="s">
        <v>32</v>
      </c>
      <c r="D89" s="75"/>
      <c r="E89" s="75"/>
      <c r="F89" s="209" t="str">
        <f>E17</f>
        <v>SŽDC s.o., OŘ UNL, ST Most</v>
      </c>
      <c r="G89" s="75"/>
      <c r="H89" s="75"/>
      <c r="I89" s="210" t="s">
        <v>40</v>
      </c>
      <c r="J89" s="209" t="str">
        <f>E23</f>
        <v xml:space="preserve"> </v>
      </c>
      <c r="K89" s="75"/>
      <c r="L89" s="73"/>
    </row>
    <row r="90" s="1" customFormat="1" ht="14.4" customHeight="1">
      <c r="B90" s="47"/>
      <c r="C90" s="77" t="s">
        <v>38</v>
      </c>
      <c r="D90" s="75"/>
      <c r="E90" s="75"/>
      <c r="F90" s="209" t="str">
        <f>IF(E20="","",E20)</f>
        <v/>
      </c>
      <c r="G90" s="75"/>
      <c r="H90" s="75"/>
      <c r="I90" s="205"/>
      <c r="J90" s="75"/>
      <c r="K90" s="75"/>
      <c r="L90" s="73"/>
    </row>
    <row r="91" s="1" customFormat="1" ht="10.32" customHeight="1">
      <c r="B91" s="47"/>
      <c r="C91" s="75"/>
      <c r="D91" s="75"/>
      <c r="E91" s="75"/>
      <c r="F91" s="75"/>
      <c r="G91" s="75"/>
      <c r="H91" s="75"/>
      <c r="I91" s="205"/>
      <c r="J91" s="75"/>
      <c r="K91" s="75"/>
      <c r="L91" s="73"/>
    </row>
    <row r="92" s="10" customFormat="1" ht="29.28" customHeight="1">
      <c r="B92" s="211"/>
      <c r="C92" s="212" t="s">
        <v>157</v>
      </c>
      <c r="D92" s="213" t="s">
        <v>64</v>
      </c>
      <c r="E92" s="213" t="s">
        <v>60</v>
      </c>
      <c r="F92" s="213" t="s">
        <v>158</v>
      </c>
      <c r="G92" s="213" t="s">
        <v>159</v>
      </c>
      <c r="H92" s="213" t="s">
        <v>160</v>
      </c>
      <c r="I92" s="214" t="s">
        <v>161</v>
      </c>
      <c r="J92" s="213" t="s">
        <v>150</v>
      </c>
      <c r="K92" s="215" t="s">
        <v>162</v>
      </c>
      <c r="L92" s="216"/>
      <c r="M92" s="103" t="s">
        <v>163</v>
      </c>
      <c r="N92" s="104" t="s">
        <v>49</v>
      </c>
      <c r="O92" s="104" t="s">
        <v>164</v>
      </c>
      <c r="P92" s="104" t="s">
        <v>165</v>
      </c>
      <c r="Q92" s="104" t="s">
        <v>166</v>
      </c>
      <c r="R92" s="104" t="s">
        <v>167</v>
      </c>
      <c r="S92" s="104" t="s">
        <v>168</v>
      </c>
      <c r="T92" s="105" t="s">
        <v>169</v>
      </c>
    </row>
    <row r="93" s="1" customFormat="1" ht="29.28" customHeight="1">
      <c r="B93" s="47"/>
      <c r="C93" s="109" t="s">
        <v>151</v>
      </c>
      <c r="D93" s="75"/>
      <c r="E93" s="75"/>
      <c r="F93" s="75"/>
      <c r="G93" s="75"/>
      <c r="H93" s="75"/>
      <c r="I93" s="205"/>
      <c r="J93" s="217">
        <f>BK93</f>
        <v>0</v>
      </c>
      <c r="K93" s="75"/>
      <c r="L93" s="73"/>
      <c r="M93" s="106"/>
      <c r="N93" s="107"/>
      <c r="O93" s="107"/>
      <c r="P93" s="218">
        <f>P94+P275</f>
        <v>0</v>
      </c>
      <c r="Q93" s="107"/>
      <c r="R93" s="218">
        <f>R94+R275</f>
        <v>72.587816374950009</v>
      </c>
      <c r="S93" s="107"/>
      <c r="T93" s="219">
        <f>T94+T275</f>
        <v>3.9001099999999997</v>
      </c>
      <c r="AT93" s="24" t="s">
        <v>78</v>
      </c>
      <c r="AU93" s="24" t="s">
        <v>152</v>
      </c>
      <c r="BK93" s="220">
        <f>BK94+BK275</f>
        <v>0</v>
      </c>
    </row>
    <row r="94" s="14" customFormat="1" ht="37.44" customHeight="1">
      <c r="B94" s="278"/>
      <c r="C94" s="279"/>
      <c r="D94" s="280" t="s">
        <v>78</v>
      </c>
      <c r="E94" s="281" t="s">
        <v>234</v>
      </c>
      <c r="F94" s="281" t="s">
        <v>235</v>
      </c>
      <c r="G94" s="279"/>
      <c r="H94" s="279"/>
      <c r="I94" s="282"/>
      <c r="J94" s="283">
        <f>BK94</f>
        <v>0</v>
      </c>
      <c r="K94" s="279"/>
      <c r="L94" s="284"/>
      <c r="M94" s="285"/>
      <c r="N94" s="286"/>
      <c r="O94" s="286"/>
      <c r="P94" s="287">
        <f>P95+P131+P144+P166+P173+P189+P263+P272</f>
        <v>0</v>
      </c>
      <c r="Q94" s="286"/>
      <c r="R94" s="287">
        <f>R95+R131+R144+R166+R173+R189+R263+R272</f>
        <v>72.587816374950009</v>
      </c>
      <c r="S94" s="286"/>
      <c r="T94" s="288">
        <f>T95+T131+T144+T166+T173+T189+T263+T272</f>
        <v>3.9001099999999997</v>
      </c>
      <c r="AR94" s="289" t="s">
        <v>86</v>
      </c>
      <c r="AT94" s="290" t="s">
        <v>78</v>
      </c>
      <c r="AU94" s="290" t="s">
        <v>79</v>
      </c>
      <c r="AY94" s="289" t="s">
        <v>174</v>
      </c>
      <c r="BK94" s="291">
        <f>BK95+BK131+BK144+BK166+BK173+BK189+BK263+BK272</f>
        <v>0</v>
      </c>
    </row>
    <row r="95" s="14" customFormat="1" ht="19.92" customHeight="1">
      <c r="B95" s="278"/>
      <c r="C95" s="279"/>
      <c r="D95" s="280" t="s">
        <v>78</v>
      </c>
      <c r="E95" s="292" t="s">
        <v>86</v>
      </c>
      <c r="F95" s="292" t="s">
        <v>331</v>
      </c>
      <c r="G95" s="279"/>
      <c r="H95" s="279"/>
      <c r="I95" s="282"/>
      <c r="J95" s="293">
        <f>BK95</f>
        <v>0</v>
      </c>
      <c r="K95" s="279"/>
      <c r="L95" s="284"/>
      <c r="M95" s="285"/>
      <c r="N95" s="286"/>
      <c r="O95" s="286"/>
      <c r="P95" s="287">
        <f>SUM(P96:P130)</f>
        <v>0</v>
      </c>
      <c r="Q95" s="286"/>
      <c r="R95" s="287">
        <f>SUM(R96:R130)</f>
        <v>25.635999999999999</v>
      </c>
      <c r="S95" s="286"/>
      <c r="T95" s="288">
        <f>SUM(T96:T130)</f>
        <v>0</v>
      </c>
      <c r="AR95" s="289" t="s">
        <v>86</v>
      </c>
      <c r="AT95" s="290" t="s">
        <v>78</v>
      </c>
      <c r="AU95" s="290" t="s">
        <v>86</v>
      </c>
      <c r="AY95" s="289" t="s">
        <v>174</v>
      </c>
      <c r="BK95" s="291">
        <f>SUM(BK96:BK130)</f>
        <v>0</v>
      </c>
    </row>
    <row r="96" s="1" customFormat="1" ht="25.5" customHeight="1">
      <c r="B96" s="47"/>
      <c r="C96" s="221" t="s">
        <v>86</v>
      </c>
      <c r="D96" s="221" t="s">
        <v>170</v>
      </c>
      <c r="E96" s="222" t="s">
        <v>332</v>
      </c>
      <c r="F96" s="223" t="s">
        <v>333</v>
      </c>
      <c r="G96" s="224" t="s">
        <v>334</v>
      </c>
      <c r="H96" s="225">
        <v>80</v>
      </c>
      <c r="I96" s="226"/>
      <c r="J96" s="227">
        <f>ROUND(I96*H96,2)</f>
        <v>0</v>
      </c>
      <c r="K96" s="223" t="s">
        <v>335</v>
      </c>
      <c r="L96" s="73"/>
      <c r="M96" s="228" t="s">
        <v>41</v>
      </c>
      <c r="N96" s="229" t="s">
        <v>52</v>
      </c>
      <c r="O96" s="48"/>
      <c r="P96" s="230">
        <f>O96*H96</f>
        <v>0</v>
      </c>
      <c r="Q96" s="230">
        <v>0</v>
      </c>
      <c r="R96" s="230">
        <f>Q96*H96</f>
        <v>0</v>
      </c>
      <c r="S96" s="230">
        <v>0</v>
      </c>
      <c r="T96" s="231">
        <f>S96*H96</f>
        <v>0</v>
      </c>
      <c r="AR96" s="24" t="s">
        <v>173</v>
      </c>
      <c r="AT96" s="24" t="s">
        <v>170</v>
      </c>
      <c r="AU96" s="24" t="s">
        <v>88</v>
      </c>
      <c r="AY96" s="24" t="s">
        <v>174</v>
      </c>
      <c r="BE96" s="232">
        <f>IF(N96="základní",J96,0)</f>
        <v>0</v>
      </c>
      <c r="BF96" s="232">
        <f>IF(N96="snížená",J96,0)</f>
        <v>0</v>
      </c>
      <c r="BG96" s="232">
        <f>IF(N96="zákl. přenesená",J96,0)</f>
        <v>0</v>
      </c>
      <c r="BH96" s="232">
        <f>IF(N96="sníž. přenesená",J96,0)</f>
        <v>0</v>
      </c>
      <c r="BI96" s="232">
        <f>IF(N96="nulová",J96,0)</f>
        <v>0</v>
      </c>
      <c r="BJ96" s="24" t="s">
        <v>173</v>
      </c>
      <c r="BK96" s="232">
        <f>ROUND(I96*H96,2)</f>
        <v>0</v>
      </c>
      <c r="BL96" s="24" t="s">
        <v>173</v>
      </c>
      <c r="BM96" s="24" t="s">
        <v>336</v>
      </c>
    </row>
    <row r="97" s="1" customFormat="1">
      <c r="B97" s="47"/>
      <c r="C97" s="75"/>
      <c r="D97" s="235" t="s">
        <v>242</v>
      </c>
      <c r="E97" s="75"/>
      <c r="F97" s="276" t="s">
        <v>337</v>
      </c>
      <c r="G97" s="75"/>
      <c r="H97" s="75"/>
      <c r="I97" s="205"/>
      <c r="J97" s="75"/>
      <c r="K97" s="75"/>
      <c r="L97" s="73"/>
      <c r="M97" s="277"/>
      <c r="N97" s="48"/>
      <c r="O97" s="48"/>
      <c r="P97" s="48"/>
      <c r="Q97" s="48"/>
      <c r="R97" s="48"/>
      <c r="S97" s="48"/>
      <c r="T97" s="96"/>
      <c r="AT97" s="24" t="s">
        <v>242</v>
      </c>
      <c r="AU97" s="24" t="s">
        <v>88</v>
      </c>
    </row>
    <row r="98" s="1" customFormat="1" ht="16.5" customHeight="1">
      <c r="B98" s="47"/>
      <c r="C98" s="221" t="s">
        <v>88</v>
      </c>
      <c r="D98" s="221" t="s">
        <v>170</v>
      </c>
      <c r="E98" s="222" t="s">
        <v>338</v>
      </c>
      <c r="F98" s="223" t="s">
        <v>339</v>
      </c>
      <c r="G98" s="224" t="s">
        <v>240</v>
      </c>
      <c r="H98" s="225">
        <v>1.6000000000000001</v>
      </c>
      <c r="I98" s="226"/>
      <c r="J98" s="227">
        <f>ROUND(I98*H98,2)</f>
        <v>0</v>
      </c>
      <c r="K98" s="223" t="s">
        <v>335</v>
      </c>
      <c r="L98" s="73"/>
      <c r="M98" s="228" t="s">
        <v>41</v>
      </c>
      <c r="N98" s="229" t="s">
        <v>52</v>
      </c>
      <c r="O98" s="48"/>
      <c r="P98" s="230">
        <f>O98*H98</f>
        <v>0</v>
      </c>
      <c r="Q98" s="230">
        <v>0</v>
      </c>
      <c r="R98" s="230">
        <f>Q98*H98</f>
        <v>0</v>
      </c>
      <c r="S98" s="230">
        <v>0</v>
      </c>
      <c r="T98" s="231">
        <f>S98*H98</f>
        <v>0</v>
      </c>
      <c r="AR98" s="24" t="s">
        <v>173</v>
      </c>
      <c r="AT98" s="24" t="s">
        <v>170</v>
      </c>
      <c r="AU98" s="24" t="s">
        <v>88</v>
      </c>
      <c r="AY98" s="24" t="s">
        <v>174</v>
      </c>
      <c r="BE98" s="232">
        <f>IF(N98="základní",J98,0)</f>
        <v>0</v>
      </c>
      <c r="BF98" s="232">
        <f>IF(N98="snížená",J98,0)</f>
        <v>0</v>
      </c>
      <c r="BG98" s="232">
        <f>IF(N98="zákl. přenesená",J98,0)</f>
        <v>0</v>
      </c>
      <c r="BH98" s="232">
        <f>IF(N98="sníž. přenesená",J98,0)</f>
        <v>0</v>
      </c>
      <c r="BI98" s="232">
        <f>IF(N98="nulová",J98,0)</f>
        <v>0</v>
      </c>
      <c r="BJ98" s="24" t="s">
        <v>173</v>
      </c>
      <c r="BK98" s="232">
        <f>ROUND(I98*H98,2)</f>
        <v>0</v>
      </c>
      <c r="BL98" s="24" t="s">
        <v>173</v>
      </c>
      <c r="BM98" s="24" t="s">
        <v>340</v>
      </c>
    </row>
    <row r="99" s="1" customFormat="1">
      <c r="B99" s="47"/>
      <c r="C99" s="75"/>
      <c r="D99" s="235" t="s">
        <v>242</v>
      </c>
      <c r="E99" s="75"/>
      <c r="F99" s="276" t="s">
        <v>341</v>
      </c>
      <c r="G99" s="75"/>
      <c r="H99" s="75"/>
      <c r="I99" s="205"/>
      <c r="J99" s="75"/>
      <c r="K99" s="75"/>
      <c r="L99" s="73"/>
      <c r="M99" s="277"/>
      <c r="N99" s="48"/>
      <c r="O99" s="48"/>
      <c r="P99" s="48"/>
      <c r="Q99" s="48"/>
      <c r="R99" s="48"/>
      <c r="S99" s="48"/>
      <c r="T99" s="96"/>
      <c r="AT99" s="24" t="s">
        <v>242</v>
      </c>
      <c r="AU99" s="24" t="s">
        <v>88</v>
      </c>
    </row>
    <row r="100" s="12" customFormat="1">
      <c r="B100" s="244"/>
      <c r="C100" s="245"/>
      <c r="D100" s="235" t="s">
        <v>176</v>
      </c>
      <c r="E100" s="246" t="s">
        <v>41</v>
      </c>
      <c r="F100" s="247" t="s">
        <v>342</v>
      </c>
      <c r="G100" s="245"/>
      <c r="H100" s="248">
        <v>1.6000000000000001</v>
      </c>
      <c r="I100" s="249"/>
      <c r="J100" s="245"/>
      <c r="K100" s="245"/>
      <c r="L100" s="250"/>
      <c r="M100" s="251"/>
      <c r="N100" s="252"/>
      <c r="O100" s="252"/>
      <c r="P100" s="252"/>
      <c r="Q100" s="252"/>
      <c r="R100" s="252"/>
      <c r="S100" s="252"/>
      <c r="T100" s="253"/>
      <c r="AT100" s="254" t="s">
        <v>176</v>
      </c>
      <c r="AU100" s="254" t="s">
        <v>88</v>
      </c>
      <c r="AV100" s="12" t="s">
        <v>88</v>
      </c>
      <c r="AW100" s="12" t="s">
        <v>43</v>
      </c>
      <c r="AX100" s="12" t="s">
        <v>86</v>
      </c>
      <c r="AY100" s="254" t="s">
        <v>174</v>
      </c>
    </row>
    <row r="101" s="1" customFormat="1" ht="38.25" customHeight="1">
      <c r="B101" s="47"/>
      <c r="C101" s="221" t="s">
        <v>189</v>
      </c>
      <c r="D101" s="221" t="s">
        <v>170</v>
      </c>
      <c r="E101" s="222" t="s">
        <v>343</v>
      </c>
      <c r="F101" s="223" t="s">
        <v>344</v>
      </c>
      <c r="G101" s="224" t="s">
        <v>240</v>
      </c>
      <c r="H101" s="225">
        <v>27.559999999999999</v>
      </c>
      <c r="I101" s="226"/>
      <c r="J101" s="227">
        <f>ROUND(I101*H101,2)</f>
        <v>0</v>
      </c>
      <c r="K101" s="223" t="s">
        <v>335</v>
      </c>
      <c r="L101" s="73"/>
      <c r="M101" s="228" t="s">
        <v>41</v>
      </c>
      <c r="N101" s="229" t="s">
        <v>52</v>
      </c>
      <c r="O101" s="48"/>
      <c r="P101" s="230">
        <f>O101*H101</f>
        <v>0</v>
      </c>
      <c r="Q101" s="230">
        <v>0</v>
      </c>
      <c r="R101" s="230">
        <f>Q101*H101</f>
        <v>0</v>
      </c>
      <c r="S101" s="230">
        <v>0</v>
      </c>
      <c r="T101" s="231">
        <f>S101*H101</f>
        <v>0</v>
      </c>
      <c r="AR101" s="24" t="s">
        <v>173</v>
      </c>
      <c r="AT101" s="24" t="s">
        <v>170</v>
      </c>
      <c r="AU101" s="24" t="s">
        <v>88</v>
      </c>
      <c r="AY101" s="24" t="s">
        <v>174</v>
      </c>
      <c r="BE101" s="232">
        <f>IF(N101="základní",J101,0)</f>
        <v>0</v>
      </c>
      <c r="BF101" s="232">
        <f>IF(N101="snížená",J101,0)</f>
        <v>0</v>
      </c>
      <c r="BG101" s="232">
        <f>IF(N101="zákl. přenesená",J101,0)</f>
        <v>0</v>
      </c>
      <c r="BH101" s="232">
        <f>IF(N101="sníž. přenesená",J101,0)</f>
        <v>0</v>
      </c>
      <c r="BI101" s="232">
        <f>IF(N101="nulová",J101,0)</f>
        <v>0</v>
      </c>
      <c r="BJ101" s="24" t="s">
        <v>173</v>
      </c>
      <c r="BK101" s="232">
        <f>ROUND(I101*H101,2)</f>
        <v>0</v>
      </c>
      <c r="BL101" s="24" t="s">
        <v>173</v>
      </c>
      <c r="BM101" s="24" t="s">
        <v>345</v>
      </c>
    </row>
    <row r="102" s="1" customFormat="1">
      <c r="B102" s="47"/>
      <c r="C102" s="75"/>
      <c r="D102" s="235" t="s">
        <v>242</v>
      </c>
      <c r="E102" s="75"/>
      <c r="F102" s="276" t="s">
        <v>346</v>
      </c>
      <c r="G102" s="75"/>
      <c r="H102" s="75"/>
      <c r="I102" s="205"/>
      <c r="J102" s="75"/>
      <c r="K102" s="75"/>
      <c r="L102" s="73"/>
      <c r="M102" s="277"/>
      <c r="N102" s="48"/>
      <c r="O102" s="48"/>
      <c r="P102" s="48"/>
      <c r="Q102" s="48"/>
      <c r="R102" s="48"/>
      <c r="S102" s="48"/>
      <c r="T102" s="96"/>
      <c r="AT102" s="24" t="s">
        <v>242</v>
      </c>
      <c r="AU102" s="24" t="s">
        <v>88</v>
      </c>
    </row>
    <row r="103" s="12" customFormat="1">
      <c r="B103" s="244"/>
      <c r="C103" s="245"/>
      <c r="D103" s="235" t="s">
        <v>176</v>
      </c>
      <c r="E103" s="246" t="s">
        <v>41</v>
      </c>
      <c r="F103" s="247" t="s">
        <v>347</v>
      </c>
      <c r="G103" s="245"/>
      <c r="H103" s="248">
        <v>6.7599999999999998</v>
      </c>
      <c r="I103" s="249"/>
      <c r="J103" s="245"/>
      <c r="K103" s="245"/>
      <c r="L103" s="250"/>
      <c r="M103" s="251"/>
      <c r="N103" s="252"/>
      <c r="O103" s="252"/>
      <c r="P103" s="252"/>
      <c r="Q103" s="252"/>
      <c r="R103" s="252"/>
      <c r="S103" s="252"/>
      <c r="T103" s="253"/>
      <c r="AT103" s="254" t="s">
        <v>176</v>
      </c>
      <c r="AU103" s="254" t="s">
        <v>88</v>
      </c>
      <c r="AV103" s="12" t="s">
        <v>88</v>
      </c>
      <c r="AW103" s="12" t="s">
        <v>43</v>
      </c>
      <c r="AX103" s="12" t="s">
        <v>79</v>
      </c>
      <c r="AY103" s="254" t="s">
        <v>174</v>
      </c>
    </row>
    <row r="104" s="12" customFormat="1">
      <c r="B104" s="244"/>
      <c r="C104" s="245"/>
      <c r="D104" s="235" t="s">
        <v>176</v>
      </c>
      <c r="E104" s="246" t="s">
        <v>41</v>
      </c>
      <c r="F104" s="247" t="s">
        <v>348</v>
      </c>
      <c r="G104" s="245"/>
      <c r="H104" s="248">
        <v>20.800000000000001</v>
      </c>
      <c r="I104" s="249"/>
      <c r="J104" s="245"/>
      <c r="K104" s="245"/>
      <c r="L104" s="250"/>
      <c r="M104" s="251"/>
      <c r="N104" s="252"/>
      <c r="O104" s="252"/>
      <c r="P104" s="252"/>
      <c r="Q104" s="252"/>
      <c r="R104" s="252"/>
      <c r="S104" s="252"/>
      <c r="T104" s="253"/>
      <c r="AT104" s="254" t="s">
        <v>176</v>
      </c>
      <c r="AU104" s="254" t="s">
        <v>88</v>
      </c>
      <c r="AV104" s="12" t="s">
        <v>88</v>
      </c>
      <c r="AW104" s="12" t="s">
        <v>43</v>
      </c>
      <c r="AX104" s="12" t="s">
        <v>79</v>
      </c>
      <c r="AY104" s="254" t="s">
        <v>174</v>
      </c>
    </row>
    <row r="105" s="13" customFormat="1">
      <c r="B105" s="255"/>
      <c r="C105" s="256"/>
      <c r="D105" s="235" t="s">
        <v>176</v>
      </c>
      <c r="E105" s="257" t="s">
        <v>41</v>
      </c>
      <c r="F105" s="258" t="s">
        <v>183</v>
      </c>
      <c r="G105" s="256"/>
      <c r="H105" s="259">
        <v>27.559999999999999</v>
      </c>
      <c r="I105" s="260"/>
      <c r="J105" s="256"/>
      <c r="K105" s="256"/>
      <c r="L105" s="261"/>
      <c r="M105" s="262"/>
      <c r="N105" s="263"/>
      <c r="O105" s="263"/>
      <c r="P105" s="263"/>
      <c r="Q105" s="263"/>
      <c r="R105" s="263"/>
      <c r="S105" s="263"/>
      <c r="T105" s="264"/>
      <c r="AT105" s="265" t="s">
        <v>176</v>
      </c>
      <c r="AU105" s="265" t="s">
        <v>88</v>
      </c>
      <c r="AV105" s="13" t="s">
        <v>173</v>
      </c>
      <c r="AW105" s="13" t="s">
        <v>43</v>
      </c>
      <c r="AX105" s="13" t="s">
        <v>86</v>
      </c>
      <c r="AY105" s="265" t="s">
        <v>174</v>
      </c>
    </row>
    <row r="106" s="1" customFormat="1" ht="51" customHeight="1">
      <c r="B106" s="47"/>
      <c r="C106" s="221" t="s">
        <v>173</v>
      </c>
      <c r="D106" s="221" t="s">
        <v>170</v>
      </c>
      <c r="E106" s="222" t="s">
        <v>349</v>
      </c>
      <c r="F106" s="223" t="s">
        <v>350</v>
      </c>
      <c r="G106" s="224" t="s">
        <v>240</v>
      </c>
      <c r="H106" s="225">
        <v>13.779999999999999</v>
      </c>
      <c r="I106" s="226"/>
      <c r="J106" s="227">
        <f>ROUND(I106*H106,2)</f>
        <v>0</v>
      </c>
      <c r="K106" s="223" t="s">
        <v>335</v>
      </c>
      <c r="L106" s="73"/>
      <c r="M106" s="228" t="s">
        <v>41</v>
      </c>
      <c r="N106" s="229" t="s">
        <v>52</v>
      </c>
      <c r="O106" s="48"/>
      <c r="P106" s="230">
        <f>O106*H106</f>
        <v>0</v>
      </c>
      <c r="Q106" s="230">
        <v>0</v>
      </c>
      <c r="R106" s="230">
        <f>Q106*H106</f>
        <v>0</v>
      </c>
      <c r="S106" s="230">
        <v>0</v>
      </c>
      <c r="T106" s="231">
        <f>S106*H106</f>
        <v>0</v>
      </c>
      <c r="AR106" s="24" t="s">
        <v>173</v>
      </c>
      <c r="AT106" s="24" t="s">
        <v>170</v>
      </c>
      <c r="AU106" s="24" t="s">
        <v>88</v>
      </c>
      <c r="AY106" s="24" t="s">
        <v>174</v>
      </c>
      <c r="BE106" s="232">
        <f>IF(N106="základní",J106,0)</f>
        <v>0</v>
      </c>
      <c r="BF106" s="232">
        <f>IF(N106="snížená",J106,0)</f>
        <v>0</v>
      </c>
      <c r="BG106" s="232">
        <f>IF(N106="zákl. přenesená",J106,0)</f>
        <v>0</v>
      </c>
      <c r="BH106" s="232">
        <f>IF(N106="sníž. přenesená",J106,0)</f>
        <v>0</v>
      </c>
      <c r="BI106" s="232">
        <f>IF(N106="nulová",J106,0)</f>
        <v>0</v>
      </c>
      <c r="BJ106" s="24" t="s">
        <v>173</v>
      </c>
      <c r="BK106" s="232">
        <f>ROUND(I106*H106,2)</f>
        <v>0</v>
      </c>
      <c r="BL106" s="24" t="s">
        <v>173</v>
      </c>
      <c r="BM106" s="24" t="s">
        <v>351</v>
      </c>
    </row>
    <row r="107" s="1" customFormat="1">
      <c r="B107" s="47"/>
      <c r="C107" s="75"/>
      <c r="D107" s="235" t="s">
        <v>242</v>
      </c>
      <c r="E107" s="75"/>
      <c r="F107" s="276" t="s">
        <v>346</v>
      </c>
      <c r="G107" s="75"/>
      <c r="H107" s="75"/>
      <c r="I107" s="205"/>
      <c r="J107" s="75"/>
      <c r="K107" s="75"/>
      <c r="L107" s="73"/>
      <c r="M107" s="277"/>
      <c r="N107" s="48"/>
      <c r="O107" s="48"/>
      <c r="P107" s="48"/>
      <c r="Q107" s="48"/>
      <c r="R107" s="48"/>
      <c r="S107" s="48"/>
      <c r="T107" s="96"/>
      <c r="AT107" s="24" t="s">
        <v>242</v>
      </c>
      <c r="AU107" s="24" t="s">
        <v>88</v>
      </c>
    </row>
    <row r="108" s="12" customFormat="1">
      <c r="B108" s="244"/>
      <c r="C108" s="245"/>
      <c r="D108" s="235" t="s">
        <v>176</v>
      </c>
      <c r="E108" s="246" t="s">
        <v>41</v>
      </c>
      <c r="F108" s="247" t="s">
        <v>352</v>
      </c>
      <c r="G108" s="245"/>
      <c r="H108" s="248">
        <v>13.779999999999999</v>
      </c>
      <c r="I108" s="249"/>
      <c r="J108" s="245"/>
      <c r="K108" s="245"/>
      <c r="L108" s="250"/>
      <c r="M108" s="251"/>
      <c r="N108" s="252"/>
      <c r="O108" s="252"/>
      <c r="P108" s="252"/>
      <c r="Q108" s="252"/>
      <c r="R108" s="252"/>
      <c r="S108" s="252"/>
      <c r="T108" s="253"/>
      <c r="AT108" s="254" t="s">
        <v>176</v>
      </c>
      <c r="AU108" s="254" t="s">
        <v>88</v>
      </c>
      <c r="AV108" s="12" t="s">
        <v>88</v>
      </c>
      <c r="AW108" s="12" t="s">
        <v>43</v>
      </c>
      <c r="AX108" s="12" t="s">
        <v>86</v>
      </c>
      <c r="AY108" s="254" t="s">
        <v>174</v>
      </c>
    </row>
    <row r="109" s="1" customFormat="1" ht="25.5" customHeight="1">
      <c r="B109" s="47"/>
      <c r="C109" s="221" t="s">
        <v>208</v>
      </c>
      <c r="D109" s="221" t="s">
        <v>170</v>
      </c>
      <c r="E109" s="222" t="s">
        <v>353</v>
      </c>
      <c r="F109" s="223" t="s">
        <v>354</v>
      </c>
      <c r="G109" s="224" t="s">
        <v>240</v>
      </c>
      <c r="H109" s="225">
        <v>9.5999999999999996</v>
      </c>
      <c r="I109" s="226"/>
      <c r="J109" s="227">
        <f>ROUND(I109*H109,2)</f>
        <v>0</v>
      </c>
      <c r="K109" s="223" t="s">
        <v>335</v>
      </c>
      <c r="L109" s="73"/>
      <c r="M109" s="228" t="s">
        <v>41</v>
      </c>
      <c r="N109" s="229" t="s">
        <v>52</v>
      </c>
      <c r="O109" s="48"/>
      <c r="P109" s="230">
        <f>O109*H109</f>
        <v>0</v>
      </c>
      <c r="Q109" s="230">
        <v>0</v>
      </c>
      <c r="R109" s="230">
        <f>Q109*H109</f>
        <v>0</v>
      </c>
      <c r="S109" s="230">
        <v>0</v>
      </c>
      <c r="T109" s="231">
        <f>S109*H109</f>
        <v>0</v>
      </c>
      <c r="AR109" s="24" t="s">
        <v>173</v>
      </c>
      <c r="AT109" s="24" t="s">
        <v>170</v>
      </c>
      <c r="AU109" s="24" t="s">
        <v>88</v>
      </c>
      <c r="AY109" s="24" t="s">
        <v>174</v>
      </c>
      <c r="BE109" s="232">
        <f>IF(N109="základní",J109,0)</f>
        <v>0</v>
      </c>
      <c r="BF109" s="232">
        <f>IF(N109="snížená",J109,0)</f>
        <v>0</v>
      </c>
      <c r="BG109" s="232">
        <f>IF(N109="zákl. přenesená",J109,0)</f>
        <v>0</v>
      </c>
      <c r="BH109" s="232">
        <f>IF(N109="sníž. přenesená",J109,0)</f>
        <v>0</v>
      </c>
      <c r="BI109" s="232">
        <f>IF(N109="nulová",J109,0)</f>
        <v>0</v>
      </c>
      <c r="BJ109" s="24" t="s">
        <v>173</v>
      </c>
      <c r="BK109" s="232">
        <f>ROUND(I109*H109,2)</f>
        <v>0</v>
      </c>
      <c r="BL109" s="24" t="s">
        <v>173</v>
      </c>
      <c r="BM109" s="24" t="s">
        <v>355</v>
      </c>
    </row>
    <row r="110" s="1" customFormat="1">
      <c r="B110" s="47"/>
      <c r="C110" s="75"/>
      <c r="D110" s="235" t="s">
        <v>242</v>
      </c>
      <c r="E110" s="75"/>
      <c r="F110" s="276" t="s">
        <v>356</v>
      </c>
      <c r="G110" s="75"/>
      <c r="H110" s="75"/>
      <c r="I110" s="205"/>
      <c r="J110" s="75"/>
      <c r="K110" s="75"/>
      <c r="L110" s="73"/>
      <c r="M110" s="277"/>
      <c r="N110" s="48"/>
      <c r="O110" s="48"/>
      <c r="P110" s="48"/>
      <c r="Q110" s="48"/>
      <c r="R110" s="48"/>
      <c r="S110" s="48"/>
      <c r="T110" s="96"/>
      <c r="AT110" s="24" t="s">
        <v>242</v>
      </c>
      <c r="AU110" s="24" t="s">
        <v>88</v>
      </c>
    </row>
    <row r="111" s="11" customFormat="1">
      <c r="B111" s="233"/>
      <c r="C111" s="234"/>
      <c r="D111" s="235" t="s">
        <v>176</v>
      </c>
      <c r="E111" s="236" t="s">
        <v>41</v>
      </c>
      <c r="F111" s="237" t="s">
        <v>357</v>
      </c>
      <c r="G111" s="234"/>
      <c r="H111" s="236" t="s">
        <v>41</v>
      </c>
      <c r="I111" s="238"/>
      <c r="J111" s="234"/>
      <c r="K111" s="234"/>
      <c r="L111" s="239"/>
      <c r="M111" s="240"/>
      <c r="N111" s="241"/>
      <c r="O111" s="241"/>
      <c r="P111" s="241"/>
      <c r="Q111" s="241"/>
      <c r="R111" s="241"/>
      <c r="S111" s="241"/>
      <c r="T111" s="242"/>
      <c r="AT111" s="243" t="s">
        <v>176</v>
      </c>
      <c r="AU111" s="243" t="s">
        <v>88</v>
      </c>
      <c r="AV111" s="11" t="s">
        <v>86</v>
      </c>
      <c r="AW111" s="11" t="s">
        <v>43</v>
      </c>
      <c r="AX111" s="11" t="s">
        <v>79</v>
      </c>
      <c r="AY111" s="243" t="s">
        <v>174</v>
      </c>
    </row>
    <row r="112" s="12" customFormat="1">
      <c r="B112" s="244"/>
      <c r="C112" s="245"/>
      <c r="D112" s="235" t="s">
        <v>176</v>
      </c>
      <c r="E112" s="246" t="s">
        <v>41</v>
      </c>
      <c r="F112" s="247" t="s">
        <v>358</v>
      </c>
      <c r="G112" s="245"/>
      <c r="H112" s="248">
        <v>9.5999999999999996</v>
      </c>
      <c r="I112" s="249"/>
      <c r="J112" s="245"/>
      <c r="K112" s="245"/>
      <c r="L112" s="250"/>
      <c r="M112" s="251"/>
      <c r="N112" s="252"/>
      <c r="O112" s="252"/>
      <c r="P112" s="252"/>
      <c r="Q112" s="252"/>
      <c r="R112" s="252"/>
      <c r="S112" s="252"/>
      <c r="T112" s="253"/>
      <c r="AT112" s="254" t="s">
        <v>176</v>
      </c>
      <c r="AU112" s="254" t="s">
        <v>88</v>
      </c>
      <c r="AV112" s="12" t="s">
        <v>88</v>
      </c>
      <c r="AW112" s="12" t="s">
        <v>43</v>
      </c>
      <c r="AX112" s="12" t="s">
        <v>86</v>
      </c>
      <c r="AY112" s="254" t="s">
        <v>174</v>
      </c>
    </row>
    <row r="113" s="1" customFormat="1" ht="38.25" customHeight="1">
      <c r="B113" s="47"/>
      <c r="C113" s="221" t="s">
        <v>216</v>
      </c>
      <c r="D113" s="221" t="s">
        <v>170</v>
      </c>
      <c r="E113" s="222" t="s">
        <v>359</v>
      </c>
      <c r="F113" s="223" t="s">
        <v>360</v>
      </c>
      <c r="G113" s="224" t="s">
        <v>240</v>
      </c>
      <c r="H113" s="225">
        <v>4.7999999999999998</v>
      </c>
      <c r="I113" s="226"/>
      <c r="J113" s="227">
        <f>ROUND(I113*H113,2)</f>
        <v>0</v>
      </c>
      <c r="K113" s="223" t="s">
        <v>335</v>
      </c>
      <c r="L113" s="73"/>
      <c r="M113" s="228" t="s">
        <v>41</v>
      </c>
      <c r="N113" s="229" t="s">
        <v>52</v>
      </c>
      <c r="O113" s="48"/>
      <c r="P113" s="230">
        <f>O113*H113</f>
        <v>0</v>
      </c>
      <c r="Q113" s="230">
        <v>0</v>
      </c>
      <c r="R113" s="230">
        <f>Q113*H113</f>
        <v>0</v>
      </c>
      <c r="S113" s="230">
        <v>0</v>
      </c>
      <c r="T113" s="231">
        <f>S113*H113</f>
        <v>0</v>
      </c>
      <c r="AR113" s="24" t="s">
        <v>173</v>
      </c>
      <c r="AT113" s="24" t="s">
        <v>170</v>
      </c>
      <c r="AU113" s="24" t="s">
        <v>88</v>
      </c>
      <c r="AY113" s="24" t="s">
        <v>174</v>
      </c>
      <c r="BE113" s="232">
        <f>IF(N113="základní",J113,0)</f>
        <v>0</v>
      </c>
      <c r="BF113" s="232">
        <f>IF(N113="snížená",J113,0)</f>
        <v>0</v>
      </c>
      <c r="BG113" s="232">
        <f>IF(N113="zákl. přenesená",J113,0)</f>
        <v>0</v>
      </c>
      <c r="BH113" s="232">
        <f>IF(N113="sníž. přenesená",J113,0)</f>
        <v>0</v>
      </c>
      <c r="BI113" s="232">
        <f>IF(N113="nulová",J113,0)</f>
        <v>0</v>
      </c>
      <c r="BJ113" s="24" t="s">
        <v>173</v>
      </c>
      <c r="BK113" s="232">
        <f>ROUND(I113*H113,2)</f>
        <v>0</v>
      </c>
      <c r="BL113" s="24" t="s">
        <v>173</v>
      </c>
      <c r="BM113" s="24" t="s">
        <v>361</v>
      </c>
    </row>
    <row r="114" s="1" customFormat="1">
      <c r="B114" s="47"/>
      <c r="C114" s="75"/>
      <c r="D114" s="235" t="s">
        <v>242</v>
      </c>
      <c r="E114" s="75"/>
      <c r="F114" s="276" t="s">
        <v>356</v>
      </c>
      <c r="G114" s="75"/>
      <c r="H114" s="75"/>
      <c r="I114" s="205"/>
      <c r="J114" s="75"/>
      <c r="K114" s="75"/>
      <c r="L114" s="73"/>
      <c r="M114" s="277"/>
      <c r="N114" s="48"/>
      <c r="O114" s="48"/>
      <c r="P114" s="48"/>
      <c r="Q114" s="48"/>
      <c r="R114" s="48"/>
      <c r="S114" s="48"/>
      <c r="T114" s="96"/>
      <c r="AT114" s="24" t="s">
        <v>242</v>
      </c>
      <c r="AU114" s="24" t="s">
        <v>88</v>
      </c>
    </row>
    <row r="115" s="12" customFormat="1">
      <c r="B115" s="244"/>
      <c r="C115" s="245"/>
      <c r="D115" s="235" t="s">
        <v>176</v>
      </c>
      <c r="E115" s="246" t="s">
        <v>41</v>
      </c>
      <c r="F115" s="247" t="s">
        <v>362</v>
      </c>
      <c r="G115" s="245"/>
      <c r="H115" s="248">
        <v>4.7999999999999998</v>
      </c>
      <c r="I115" s="249"/>
      <c r="J115" s="245"/>
      <c r="K115" s="245"/>
      <c r="L115" s="250"/>
      <c r="M115" s="251"/>
      <c r="N115" s="252"/>
      <c r="O115" s="252"/>
      <c r="P115" s="252"/>
      <c r="Q115" s="252"/>
      <c r="R115" s="252"/>
      <c r="S115" s="252"/>
      <c r="T115" s="253"/>
      <c r="AT115" s="254" t="s">
        <v>176</v>
      </c>
      <c r="AU115" s="254" t="s">
        <v>88</v>
      </c>
      <c r="AV115" s="12" t="s">
        <v>88</v>
      </c>
      <c r="AW115" s="12" t="s">
        <v>43</v>
      </c>
      <c r="AX115" s="12" t="s">
        <v>86</v>
      </c>
      <c r="AY115" s="254" t="s">
        <v>174</v>
      </c>
    </row>
    <row r="116" s="1" customFormat="1" ht="38.25" customHeight="1">
      <c r="B116" s="47"/>
      <c r="C116" s="221" t="s">
        <v>223</v>
      </c>
      <c r="D116" s="221" t="s">
        <v>170</v>
      </c>
      <c r="E116" s="222" t="s">
        <v>363</v>
      </c>
      <c r="F116" s="223" t="s">
        <v>364</v>
      </c>
      <c r="G116" s="224" t="s">
        <v>240</v>
      </c>
      <c r="H116" s="225">
        <v>37.159999999999997</v>
      </c>
      <c r="I116" s="226"/>
      <c r="J116" s="227">
        <f>ROUND(I116*H116,2)</f>
        <v>0</v>
      </c>
      <c r="K116" s="223" t="s">
        <v>335</v>
      </c>
      <c r="L116" s="73"/>
      <c r="M116" s="228" t="s">
        <v>41</v>
      </c>
      <c r="N116" s="229" t="s">
        <v>52</v>
      </c>
      <c r="O116" s="48"/>
      <c r="P116" s="230">
        <f>O116*H116</f>
        <v>0</v>
      </c>
      <c r="Q116" s="230">
        <v>0</v>
      </c>
      <c r="R116" s="230">
        <f>Q116*H116</f>
        <v>0</v>
      </c>
      <c r="S116" s="230">
        <v>0</v>
      </c>
      <c r="T116" s="231">
        <f>S116*H116</f>
        <v>0</v>
      </c>
      <c r="AR116" s="24" t="s">
        <v>173</v>
      </c>
      <c r="AT116" s="24" t="s">
        <v>170</v>
      </c>
      <c r="AU116" s="24" t="s">
        <v>88</v>
      </c>
      <c r="AY116" s="24" t="s">
        <v>174</v>
      </c>
      <c r="BE116" s="232">
        <f>IF(N116="základní",J116,0)</f>
        <v>0</v>
      </c>
      <c r="BF116" s="232">
        <f>IF(N116="snížená",J116,0)</f>
        <v>0</v>
      </c>
      <c r="BG116" s="232">
        <f>IF(N116="zákl. přenesená",J116,0)</f>
        <v>0</v>
      </c>
      <c r="BH116" s="232">
        <f>IF(N116="sníž. přenesená",J116,0)</f>
        <v>0</v>
      </c>
      <c r="BI116" s="232">
        <f>IF(N116="nulová",J116,0)</f>
        <v>0</v>
      </c>
      <c r="BJ116" s="24" t="s">
        <v>173</v>
      </c>
      <c r="BK116" s="232">
        <f>ROUND(I116*H116,2)</f>
        <v>0</v>
      </c>
      <c r="BL116" s="24" t="s">
        <v>173</v>
      </c>
      <c r="BM116" s="24" t="s">
        <v>365</v>
      </c>
    </row>
    <row r="117" s="1" customFormat="1">
      <c r="B117" s="47"/>
      <c r="C117" s="75"/>
      <c r="D117" s="235" t="s">
        <v>242</v>
      </c>
      <c r="E117" s="75"/>
      <c r="F117" s="276" t="s">
        <v>366</v>
      </c>
      <c r="G117" s="75"/>
      <c r="H117" s="75"/>
      <c r="I117" s="205"/>
      <c r="J117" s="75"/>
      <c r="K117" s="75"/>
      <c r="L117" s="73"/>
      <c r="M117" s="277"/>
      <c r="N117" s="48"/>
      <c r="O117" s="48"/>
      <c r="P117" s="48"/>
      <c r="Q117" s="48"/>
      <c r="R117" s="48"/>
      <c r="S117" s="48"/>
      <c r="T117" s="96"/>
      <c r="AT117" s="24" t="s">
        <v>242</v>
      </c>
      <c r="AU117" s="24" t="s">
        <v>88</v>
      </c>
    </row>
    <row r="118" s="12" customFormat="1">
      <c r="B118" s="244"/>
      <c r="C118" s="245"/>
      <c r="D118" s="235" t="s">
        <v>176</v>
      </c>
      <c r="E118" s="246" t="s">
        <v>41</v>
      </c>
      <c r="F118" s="247" t="s">
        <v>367</v>
      </c>
      <c r="G118" s="245"/>
      <c r="H118" s="248">
        <v>37.159999999999997</v>
      </c>
      <c r="I118" s="249"/>
      <c r="J118" s="245"/>
      <c r="K118" s="245"/>
      <c r="L118" s="250"/>
      <c r="M118" s="251"/>
      <c r="N118" s="252"/>
      <c r="O118" s="252"/>
      <c r="P118" s="252"/>
      <c r="Q118" s="252"/>
      <c r="R118" s="252"/>
      <c r="S118" s="252"/>
      <c r="T118" s="253"/>
      <c r="AT118" s="254" t="s">
        <v>176</v>
      </c>
      <c r="AU118" s="254" t="s">
        <v>88</v>
      </c>
      <c r="AV118" s="12" t="s">
        <v>88</v>
      </c>
      <c r="AW118" s="12" t="s">
        <v>43</v>
      </c>
      <c r="AX118" s="12" t="s">
        <v>86</v>
      </c>
      <c r="AY118" s="254" t="s">
        <v>174</v>
      </c>
    </row>
    <row r="119" s="1" customFormat="1" ht="25.5" customHeight="1">
      <c r="B119" s="47"/>
      <c r="C119" s="221" t="s">
        <v>221</v>
      </c>
      <c r="D119" s="221" t="s">
        <v>170</v>
      </c>
      <c r="E119" s="222" t="s">
        <v>368</v>
      </c>
      <c r="F119" s="223" t="s">
        <v>369</v>
      </c>
      <c r="G119" s="224" t="s">
        <v>240</v>
      </c>
      <c r="H119" s="225">
        <v>37.159999999999997</v>
      </c>
      <c r="I119" s="226"/>
      <c r="J119" s="227">
        <f>ROUND(I119*H119,2)</f>
        <v>0</v>
      </c>
      <c r="K119" s="223" t="s">
        <v>335</v>
      </c>
      <c r="L119" s="73"/>
      <c r="M119" s="228" t="s">
        <v>41</v>
      </c>
      <c r="N119" s="229" t="s">
        <v>52</v>
      </c>
      <c r="O119" s="48"/>
      <c r="P119" s="230">
        <f>O119*H119</f>
        <v>0</v>
      </c>
      <c r="Q119" s="230">
        <v>0</v>
      </c>
      <c r="R119" s="230">
        <f>Q119*H119</f>
        <v>0</v>
      </c>
      <c r="S119" s="230">
        <v>0</v>
      </c>
      <c r="T119" s="231">
        <f>S119*H119</f>
        <v>0</v>
      </c>
      <c r="AR119" s="24" t="s">
        <v>173</v>
      </c>
      <c r="AT119" s="24" t="s">
        <v>170</v>
      </c>
      <c r="AU119" s="24" t="s">
        <v>88</v>
      </c>
      <c r="AY119" s="24" t="s">
        <v>174</v>
      </c>
      <c r="BE119" s="232">
        <f>IF(N119="základní",J119,0)</f>
        <v>0</v>
      </c>
      <c r="BF119" s="232">
        <f>IF(N119="snížená",J119,0)</f>
        <v>0</v>
      </c>
      <c r="BG119" s="232">
        <f>IF(N119="zákl. přenesená",J119,0)</f>
        <v>0</v>
      </c>
      <c r="BH119" s="232">
        <f>IF(N119="sníž. přenesená",J119,0)</f>
        <v>0</v>
      </c>
      <c r="BI119" s="232">
        <f>IF(N119="nulová",J119,0)</f>
        <v>0</v>
      </c>
      <c r="BJ119" s="24" t="s">
        <v>173</v>
      </c>
      <c r="BK119" s="232">
        <f>ROUND(I119*H119,2)</f>
        <v>0</v>
      </c>
      <c r="BL119" s="24" t="s">
        <v>173</v>
      </c>
      <c r="BM119" s="24" t="s">
        <v>370</v>
      </c>
    </row>
    <row r="120" s="1" customFormat="1">
      <c r="B120" s="47"/>
      <c r="C120" s="75"/>
      <c r="D120" s="235" t="s">
        <v>242</v>
      </c>
      <c r="E120" s="75"/>
      <c r="F120" s="276" t="s">
        <v>371</v>
      </c>
      <c r="G120" s="75"/>
      <c r="H120" s="75"/>
      <c r="I120" s="205"/>
      <c r="J120" s="75"/>
      <c r="K120" s="75"/>
      <c r="L120" s="73"/>
      <c r="M120" s="277"/>
      <c r="N120" s="48"/>
      <c r="O120" s="48"/>
      <c r="P120" s="48"/>
      <c r="Q120" s="48"/>
      <c r="R120" s="48"/>
      <c r="S120" s="48"/>
      <c r="T120" s="96"/>
      <c r="AT120" s="24" t="s">
        <v>242</v>
      </c>
      <c r="AU120" s="24" t="s">
        <v>88</v>
      </c>
    </row>
    <row r="121" s="1" customFormat="1" ht="25.5" customHeight="1">
      <c r="B121" s="47"/>
      <c r="C121" s="221" t="s">
        <v>237</v>
      </c>
      <c r="D121" s="221" t="s">
        <v>170</v>
      </c>
      <c r="E121" s="222" t="s">
        <v>372</v>
      </c>
      <c r="F121" s="223" t="s">
        <v>373</v>
      </c>
      <c r="G121" s="224" t="s">
        <v>136</v>
      </c>
      <c r="H121" s="225">
        <v>74.319999999999993</v>
      </c>
      <c r="I121" s="226"/>
      <c r="J121" s="227">
        <f>ROUND(I121*H121,2)</f>
        <v>0</v>
      </c>
      <c r="K121" s="223" t="s">
        <v>335</v>
      </c>
      <c r="L121" s="73"/>
      <c r="M121" s="228" t="s">
        <v>41</v>
      </c>
      <c r="N121" s="229" t="s">
        <v>52</v>
      </c>
      <c r="O121" s="48"/>
      <c r="P121" s="230">
        <f>O121*H121</f>
        <v>0</v>
      </c>
      <c r="Q121" s="230">
        <v>0</v>
      </c>
      <c r="R121" s="230">
        <f>Q121*H121</f>
        <v>0</v>
      </c>
      <c r="S121" s="230">
        <v>0</v>
      </c>
      <c r="T121" s="231">
        <f>S121*H121</f>
        <v>0</v>
      </c>
      <c r="AR121" s="24" t="s">
        <v>173</v>
      </c>
      <c r="AT121" s="24" t="s">
        <v>170</v>
      </c>
      <c r="AU121" s="24" t="s">
        <v>88</v>
      </c>
      <c r="AY121" s="24" t="s">
        <v>174</v>
      </c>
      <c r="BE121" s="232">
        <f>IF(N121="základní",J121,0)</f>
        <v>0</v>
      </c>
      <c r="BF121" s="232">
        <f>IF(N121="snížená",J121,0)</f>
        <v>0</v>
      </c>
      <c r="BG121" s="232">
        <f>IF(N121="zákl. přenesená",J121,0)</f>
        <v>0</v>
      </c>
      <c r="BH121" s="232">
        <f>IF(N121="sníž. přenesená",J121,0)</f>
        <v>0</v>
      </c>
      <c r="BI121" s="232">
        <f>IF(N121="nulová",J121,0)</f>
        <v>0</v>
      </c>
      <c r="BJ121" s="24" t="s">
        <v>173</v>
      </c>
      <c r="BK121" s="232">
        <f>ROUND(I121*H121,2)</f>
        <v>0</v>
      </c>
      <c r="BL121" s="24" t="s">
        <v>173</v>
      </c>
      <c r="BM121" s="24" t="s">
        <v>374</v>
      </c>
    </row>
    <row r="122" s="1" customFormat="1">
      <c r="B122" s="47"/>
      <c r="C122" s="75"/>
      <c r="D122" s="235" t="s">
        <v>242</v>
      </c>
      <c r="E122" s="75"/>
      <c r="F122" s="276" t="s">
        <v>375</v>
      </c>
      <c r="G122" s="75"/>
      <c r="H122" s="75"/>
      <c r="I122" s="205"/>
      <c r="J122" s="75"/>
      <c r="K122" s="75"/>
      <c r="L122" s="73"/>
      <c r="M122" s="277"/>
      <c r="N122" s="48"/>
      <c r="O122" s="48"/>
      <c r="P122" s="48"/>
      <c r="Q122" s="48"/>
      <c r="R122" s="48"/>
      <c r="S122" s="48"/>
      <c r="T122" s="96"/>
      <c r="AT122" s="24" t="s">
        <v>242</v>
      </c>
      <c r="AU122" s="24" t="s">
        <v>88</v>
      </c>
    </row>
    <row r="123" s="12" customFormat="1">
      <c r="B123" s="244"/>
      <c r="C123" s="245"/>
      <c r="D123" s="235" t="s">
        <v>176</v>
      </c>
      <c r="E123" s="246" t="s">
        <v>41</v>
      </c>
      <c r="F123" s="247" t="s">
        <v>376</v>
      </c>
      <c r="G123" s="245"/>
      <c r="H123" s="248">
        <v>74.319999999999993</v>
      </c>
      <c r="I123" s="249"/>
      <c r="J123" s="245"/>
      <c r="K123" s="245"/>
      <c r="L123" s="250"/>
      <c r="M123" s="251"/>
      <c r="N123" s="252"/>
      <c r="O123" s="252"/>
      <c r="P123" s="252"/>
      <c r="Q123" s="252"/>
      <c r="R123" s="252"/>
      <c r="S123" s="252"/>
      <c r="T123" s="253"/>
      <c r="AT123" s="254" t="s">
        <v>176</v>
      </c>
      <c r="AU123" s="254" t="s">
        <v>88</v>
      </c>
      <c r="AV123" s="12" t="s">
        <v>88</v>
      </c>
      <c r="AW123" s="12" t="s">
        <v>43</v>
      </c>
      <c r="AX123" s="12" t="s">
        <v>86</v>
      </c>
      <c r="AY123" s="254" t="s">
        <v>174</v>
      </c>
    </row>
    <row r="124" s="1" customFormat="1" ht="16.5" customHeight="1">
      <c r="B124" s="47"/>
      <c r="C124" s="221" t="s">
        <v>245</v>
      </c>
      <c r="D124" s="221" t="s">
        <v>170</v>
      </c>
      <c r="E124" s="222" t="s">
        <v>377</v>
      </c>
      <c r="F124" s="223" t="s">
        <v>378</v>
      </c>
      <c r="G124" s="224" t="s">
        <v>240</v>
      </c>
      <c r="H124" s="225">
        <v>15.08</v>
      </c>
      <c r="I124" s="226"/>
      <c r="J124" s="227">
        <f>ROUND(I124*H124,2)</f>
        <v>0</v>
      </c>
      <c r="K124" s="223" t="s">
        <v>335</v>
      </c>
      <c r="L124" s="73"/>
      <c r="M124" s="228" t="s">
        <v>41</v>
      </c>
      <c r="N124" s="229" t="s">
        <v>52</v>
      </c>
      <c r="O124" s="48"/>
      <c r="P124" s="230">
        <f>O124*H124</f>
        <v>0</v>
      </c>
      <c r="Q124" s="230">
        <v>0</v>
      </c>
      <c r="R124" s="230">
        <f>Q124*H124</f>
        <v>0</v>
      </c>
      <c r="S124" s="230">
        <v>0</v>
      </c>
      <c r="T124" s="231">
        <f>S124*H124</f>
        <v>0</v>
      </c>
      <c r="AR124" s="24" t="s">
        <v>173</v>
      </c>
      <c r="AT124" s="24" t="s">
        <v>170</v>
      </c>
      <c r="AU124" s="24" t="s">
        <v>88</v>
      </c>
      <c r="AY124" s="24" t="s">
        <v>174</v>
      </c>
      <c r="BE124" s="232">
        <f>IF(N124="základní",J124,0)</f>
        <v>0</v>
      </c>
      <c r="BF124" s="232">
        <f>IF(N124="snížená",J124,0)</f>
        <v>0</v>
      </c>
      <c r="BG124" s="232">
        <f>IF(N124="zákl. přenesená",J124,0)</f>
        <v>0</v>
      </c>
      <c r="BH124" s="232">
        <f>IF(N124="sníž. přenesená",J124,0)</f>
        <v>0</v>
      </c>
      <c r="BI124" s="232">
        <f>IF(N124="nulová",J124,0)</f>
        <v>0</v>
      </c>
      <c r="BJ124" s="24" t="s">
        <v>173</v>
      </c>
      <c r="BK124" s="232">
        <f>ROUND(I124*H124,2)</f>
        <v>0</v>
      </c>
      <c r="BL124" s="24" t="s">
        <v>173</v>
      </c>
      <c r="BM124" s="24" t="s">
        <v>379</v>
      </c>
    </row>
    <row r="125" s="1" customFormat="1">
      <c r="B125" s="47"/>
      <c r="C125" s="75"/>
      <c r="D125" s="235" t="s">
        <v>242</v>
      </c>
      <c r="E125" s="75"/>
      <c r="F125" s="276" t="s">
        <v>380</v>
      </c>
      <c r="G125" s="75"/>
      <c r="H125" s="75"/>
      <c r="I125" s="205"/>
      <c r="J125" s="75"/>
      <c r="K125" s="75"/>
      <c r="L125" s="73"/>
      <c r="M125" s="277"/>
      <c r="N125" s="48"/>
      <c r="O125" s="48"/>
      <c r="P125" s="48"/>
      <c r="Q125" s="48"/>
      <c r="R125" s="48"/>
      <c r="S125" s="48"/>
      <c r="T125" s="96"/>
      <c r="AT125" s="24" t="s">
        <v>242</v>
      </c>
      <c r="AU125" s="24" t="s">
        <v>88</v>
      </c>
    </row>
    <row r="126" s="12" customFormat="1">
      <c r="B126" s="244"/>
      <c r="C126" s="245"/>
      <c r="D126" s="235" t="s">
        <v>176</v>
      </c>
      <c r="E126" s="246" t="s">
        <v>41</v>
      </c>
      <c r="F126" s="247" t="s">
        <v>381</v>
      </c>
      <c r="G126" s="245"/>
      <c r="H126" s="248">
        <v>6.7599999999999998</v>
      </c>
      <c r="I126" s="249"/>
      <c r="J126" s="245"/>
      <c r="K126" s="245"/>
      <c r="L126" s="250"/>
      <c r="M126" s="251"/>
      <c r="N126" s="252"/>
      <c r="O126" s="252"/>
      <c r="P126" s="252"/>
      <c r="Q126" s="252"/>
      <c r="R126" s="252"/>
      <c r="S126" s="252"/>
      <c r="T126" s="253"/>
      <c r="AT126" s="254" t="s">
        <v>176</v>
      </c>
      <c r="AU126" s="254" t="s">
        <v>88</v>
      </c>
      <c r="AV126" s="12" t="s">
        <v>88</v>
      </c>
      <c r="AW126" s="12" t="s">
        <v>43</v>
      </c>
      <c r="AX126" s="12" t="s">
        <v>79</v>
      </c>
      <c r="AY126" s="254" t="s">
        <v>174</v>
      </c>
    </row>
    <row r="127" s="12" customFormat="1">
      <c r="B127" s="244"/>
      <c r="C127" s="245"/>
      <c r="D127" s="235" t="s">
        <v>176</v>
      </c>
      <c r="E127" s="246" t="s">
        <v>41</v>
      </c>
      <c r="F127" s="247" t="s">
        <v>382</v>
      </c>
      <c r="G127" s="245"/>
      <c r="H127" s="248">
        <v>8.3200000000000003</v>
      </c>
      <c r="I127" s="249"/>
      <c r="J127" s="245"/>
      <c r="K127" s="245"/>
      <c r="L127" s="250"/>
      <c r="M127" s="251"/>
      <c r="N127" s="252"/>
      <c r="O127" s="252"/>
      <c r="P127" s="252"/>
      <c r="Q127" s="252"/>
      <c r="R127" s="252"/>
      <c r="S127" s="252"/>
      <c r="T127" s="253"/>
      <c r="AT127" s="254" t="s">
        <v>176</v>
      </c>
      <c r="AU127" s="254" t="s">
        <v>88</v>
      </c>
      <c r="AV127" s="12" t="s">
        <v>88</v>
      </c>
      <c r="AW127" s="12" t="s">
        <v>43</v>
      </c>
      <c r="AX127" s="12" t="s">
        <v>79</v>
      </c>
      <c r="AY127" s="254" t="s">
        <v>174</v>
      </c>
    </row>
    <row r="128" s="13" customFormat="1">
      <c r="B128" s="255"/>
      <c r="C128" s="256"/>
      <c r="D128" s="235" t="s">
        <v>176</v>
      </c>
      <c r="E128" s="257" t="s">
        <v>41</v>
      </c>
      <c r="F128" s="258" t="s">
        <v>183</v>
      </c>
      <c r="G128" s="256"/>
      <c r="H128" s="259">
        <v>15.08</v>
      </c>
      <c r="I128" s="260"/>
      <c r="J128" s="256"/>
      <c r="K128" s="256"/>
      <c r="L128" s="261"/>
      <c r="M128" s="262"/>
      <c r="N128" s="263"/>
      <c r="O128" s="263"/>
      <c r="P128" s="263"/>
      <c r="Q128" s="263"/>
      <c r="R128" s="263"/>
      <c r="S128" s="263"/>
      <c r="T128" s="264"/>
      <c r="AT128" s="265" t="s">
        <v>176</v>
      </c>
      <c r="AU128" s="265" t="s">
        <v>88</v>
      </c>
      <c r="AV128" s="13" t="s">
        <v>173</v>
      </c>
      <c r="AW128" s="13" t="s">
        <v>43</v>
      </c>
      <c r="AX128" s="13" t="s">
        <v>86</v>
      </c>
      <c r="AY128" s="265" t="s">
        <v>174</v>
      </c>
    </row>
    <row r="129" s="1" customFormat="1" ht="16.5" customHeight="1">
      <c r="B129" s="47"/>
      <c r="C129" s="266" t="s">
        <v>255</v>
      </c>
      <c r="D129" s="266" t="s">
        <v>217</v>
      </c>
      <c r="E129" s="267" t="s">
        <v>383</v>
      </c>
      <c r="F129" s="268" t="s">
        <v>384</v>
      </c>
      <c r="G129" s="269" t="s">
        <v>136</v>
      </c>
      <c r="H129" s="270">
        <v>25.635999999999999</v>
      </c>
      <c r="I129" s="271"/>
      <c r="J129" s="272">
        <f>ROUND(I129*H129,2)</f>
        <v>0</v>
      </c>
      <c r="K129" s="268" t="s">
        <v>335</v>
      </c>
      <c r="L129" s="273"/>
      <c r="M129" s="274" t="s">
        <v>41</v>
      </c>
      <c r="N129" s="275" t="s">
        <v>52</v>
      </c>
      <c r="O129" s="48"/>
      <c r="P129" s="230">
        <f>O129*H129</f>
        <v>0</v>
      </c>
      <c r="Q129" s="230">
        <v>1</v>
      </c>
      <c r="R129" s="230">
        <f>Q129*H129</f>
        <v>25.635999999999999</v>
      </c>
      <c r="S129" s="230">
        <v>0</v>
      </c>
      <c r="T129" s="231">
        <f>S129*H129</f>
        <v>0</v>
      </c>
      <c r="AR129" s="24" t="s">
        <v>221</v>
      </c>
      <c r="AT129" s="24" t="s">
        <v>217</v>
      </c>
      <c r="AU129" s="24" t="s">
        <v>88</v>
      </c>
      <c r="AY129" s="24" t="s">
        <v>174</v>
      </c>
      <c r="BE129" s="232">
        <f>IF(N129="základní",J129,0)</f>
        <v>0</v>
      </c>
      <c r="BF129" s="232">
        <f>IF(N129="snížená",J129,0)</f>
        <v>0</v>
      </c>
      <c r="BG129" s="232">
        <f>IF(N129="zákl. přenesená",J129,0)</f>
        <v>0</v>
      </c>
      <c r="BH129" s="232">
        <f>IF(N129="sníž. přenesená",J129,0)</f>
        <v>0</v>
      </c>
      <c r="BI129" s="232">
        <f>IF(N129="nulová",J129,0)</f>
        <v>0</v>
      </c>
      <c r="BJ129" s="24" t="s">
        <v>173</v>
      </c>
      <c r="BK129" s="232">
        <f>ROUND(I129*H129,2)</f>
        <v>0</v>
      </c>
      <c r="BL129" s="24" t="s">
        <v>173</v>
      </c>
      <c r="BM129" s="24" t="s">
        <v>385</v>
      </c>
    </row>
    <row r="130" s="12" customFormat="1">
      <c r="B130" s="244"/>
      <c r="C130" s="245"/>
      <c r="D130" s="235" t="s">
        <v>176</v>
      </c>
      <c r="E130" s="246" t="s">
        <v>41</v>
      </c>
      <c r="F130" s="247" t="s">
        <v>386</v>
      </c>
      <c r="G130" s="245"/>
      <c r="H130" s="248">
        <v>25.635999999999999</v>
      </c>
      <c r="I130" s="249"/>
      <c r="J130" s="245"/>
      <c r="K130" s="245"/>
      <c r="L130" s="250"/>
      <c r="M130" s="251"/>
      <c r="N130" s="252"/>
      <c r="O130" s="252"/>
      <c r="P130" s="252"/>
      <c r="Q130" s="252"/>
      <c r="R130" s="252"/>
      <c r="S130" s="252"/>
      <c r="T130" s="253"/>
      <c r="AT130" s="254" t="s">
        <v>176</v>
      </c>
      <c r="AU130" s="254" t="s">
        <v>88</v>
      </c>
      <c r="AV130" s="12" t="s">
        <v>88</v>
      </c>
      <c r="AW130" s="12" t="s">
        <v>43</v>
      </c>
      <c r="AX130" s="12" t="s">
        <v>86</v>
      </c>
      <c r="AY130" s="254" t="s">
        <v>174</v>
      </c>
    </row>
    <row r="131" s="14" customFormat="1" ht="29.88" customHeight="1">
      <c r="B131" s="278"/>
      <c r="C131" s="279"/>
      <c r="D131" s="280" t="s">
        <v>78</v>
      </c>
      <c r="E131" s="292" t="s">
        <v>88</v>
      </c>
      <c r="F131" s="292" t="s">
        <v>387</v>
      </c>
      <c r="G131" s="279"/>
      <c r="H131" s="279"/>
      <c r="I131" s="282"/>
      <c r="J131" s="293">
        <f>BK131</f>
        <v>0</v>
      </c>
      <c r="K131" s="279"/>
      <c r="L131" s="284"/>
      <c r="M131" s="285"/>
      <c r="N131" s="286"/>
      <c r="O131" s="286"/>
      <c r="P131" s="287">
        <f>SUM(P132:P143)</f>
        <v>0</v>
      </c>
      <c r="Q131" s="286"/>
      <c r="R131" s="287">
        <f>SUM(R132:R143)</f>
        <v>19.850214640000001</v>
      </c>
      <c r="S131" s="286"/>
      <c r="T131" s="288">
        <f>SUM(T132:T143)</f>
        <v>0</v>
      </c>
      <c r="AR131" s="289" t="s">
        <v>86</v>
      </c>
      <c r="AT131" s="290" t="s">
        <v>78</v>
      </c>
      <c r="AU131" s="290" t="s">
        <v>86</v>
      </c>
      <c r="AY131" s="289" t="s">
        <v>174</v>
      </c>
      <c r="BK131" s="291">
        <f>SUM(BK132:BK143)</f>
        <v>0</v>
      </c>
    </row>
    <row r="132" s="1" customFormat="1" ht="16.5" customHeight="1">
      <c r="B132" s="47"/>
      <c r="C132" s="221" t="s">
        <v>260</v>
      </c>
      <c r="D132" s="221" t="s">
        <v>170</v>
      </c>
      <c r="E132" s="222" t="s">
        <v>388</v>
      </c>
      <c r="F132" s="223" t="s">
        <v>389</v>
      </c>
      <c r="G132" s="224" t="s">
        <v>248</v>
      </c>
      <c r="H132" s="225">
        <v>13</v>
      </c>
      <c r="I132" s="226"/>
      <c r="J132" s="227">
        <f>ROUND(I132*H132,2)</f>
        <v>0</v>
      </c>
      <c r="K132" s="223" t="s">
        <v>335</v>
      </c>
      <c r="L132" s="73"/>
      <c r="M132" s="228" t="s">
        <v>41</v>
      </c>
      <c r="N132" s="229" t="s">
        <v>52</v>
      </c>
      <c r="O132" s="48"/>
      <c r="P132" s="230">
        <f>O132*H132</f>
        <v>0</v>
      </c>
      <c r="Q132" s="230">
        <v>1.5247660000000001</v>
      </c>
      <c r="R132" s="230">
        <f>Q132*H132</f>
        <v>19.821958000000002</v>
      </c>
      <c r="S132" s="230">
        <v>0</v>
      </c>
      <c r="T132" s="231">
        <f>S132*H132</f>
        <v>0</v>
      </c>
      <c r="AR132" s="24" t="s">
        <v>173</v>
      </c>
      <c r="AT132" s="24" t="s">
        <v>170</v>
      </c>
      <c r="AU132" s="24" t="s">
        <v>88</v>
      </c>
      <c r="AY132" s="24" t="s">
        <v>174</v>
      </c>
      <c r="BE132" s="232">
        <f>IF(N132="základní",J132,0)</f>
        <v>0</v>
      </c>
      <c r="BF132" s="232">
        <f>IF(N132="snížená",J132,0)</f>
        <v>0</v>
      </c>
      <c r="BG132" s="232">
        <f>IF(N132="zákl. přenesená",J132,0)</f>
        <v>0</v>
      </c>
      <c r="BH132" s="232">
        <f>IF(N132="sníž. přenesená",J132,0)</f>
        <v>0</v>
      </c>
      <c r="BI132" s="232">
        <f>IF(N132="nulová",J132,0)</f>
        <v>0</v>
      </c>
      <c r="BJ132" s="24" t="s">
        <v>173</v>
      </c>
      <c r="BK132" s="232">
        <f>ROUND(I132*H132,2)</f>
        <v>0</v>
      </c>
      <c r="BL132" s="24" t="s">
        <v>173</v>
      </c>
      <c r="BM132" s="24" t="s">
        <v>390</v>
      </c>
    </row>
    <row r="133" s="1" customFormat="1">
      <c r="B133" s="47"/>
      <c r="C133" s="75"/>
      <c r="D133" s="235" t="s">
        <v>242</v>
      </c>
      <c r="E133" s="75"/>
      <c r="F133" s="276" t="s">
        <v>391</v>
      </c>
      <c r="G133" s="75"/>
      <c r="H133" s="75"/>
      <c r="I133" s="205"/>
      <c r="J133" s="75"/>
      <c r="K133" s="75"/>
      <c r="L133" s="73"/>
      <c r="M133" s="277"/>
      <c r="N133" s="48"/>
      <c r="O133" s="48"/>
      <c r="P133" s="48"/>
      <c r="Q133" s="48"/>
      <c r="R133" s="48"/>
      <c r="S133" s="48"/>
      <c r="T133" s="96"/>
      <c r="AT133" s="24" t="s">
        <v>242</v>
      </c>
      <c r="AU133" s="24" t="s">
        <v>88</v>
      </c>
    </row>
    <row r="134" s="12" customFormat="1">
      <c r="B134" s="244"/>
      <c r="C134" s="245"/>
      <c r="D134" s="235" t="s">
        <v>176</v>
      </c>
      <c r="E134" s="246" t="s">
        <v>41</v>
      </c>
      <c r="F134" s="247" t="s">
        <v>392</v>
      </c>
      <c r="G134" s="245"/>
      <c r="H134" s="248">
        <v>13</v>
      </c>
      <c r="I134" s="249"/>
      <c r="J134" s="245"/>
      <c r="K134" s="245"/>
      <c r="L134" s="250"/>
      <c r="M134" s="251"/>
      <c r="N134" s="252"/>
      <c r="O134" s="252"/>
      <c r="P134" s="252"/>
      <c r="Q134" s="252"/>
      <c r="R134" s="252"/>
      <c r="S134" s="252"/>
      <c r="T134" s="253"/>
      <c r="AT134" s="254" t="s">
        <v>176</v>
      </c>
      <c r="AU134" s="254" t="s">
        <v>88</v>
      </c>
      <c r="AV134" s="12" t="s">
        <v>88</v>
      </c>
      <c r="AW134" s="12" t="s">
        <v>43</v>
      </c>
      <c r="AX134" s="12" t="s">
        <v>86</v>
      </c>
      <c r="AY134" s="254" t="s">
        <v>174</v>
      </c>
    </row>
    <row r="135" s="1" customFormat="1" ht="25.5" customHeight="1">
      <c r="B135" s="47"/>
      <c r="C135" s="221" t="s">
        <v>272</v>
      </c>
      <c r="D135" s="221" t="s">
        <v>170</v>
      </c>
      <c r="E135" s="222" t="s">
        <v>393</v>
      </c>
      <c r="F135" s="223" t="s">
        <v>394</v>
      </c>
      <c r="G135" s="224" t="s">
        <v>240</v>
      </c>
      <c r="H135" s="225">
        <v>5.7599999999999998</v>
      </c>
      <c r="I135" s="226"/>
      <c r="J135" s="227">
        <f>ROUND(I135*H135,2)</f>
        <v>0</v>
      </c>
      <c r="K135" s="223" t="s">
        <v>335</v>
      </c>
      <c r="L135" s="73"/>
      <c r="M135" s="228" t="s">
        <v>41</v>
      </c>
      <c r="N135" s="229" t="s">
        <v>52</v>
      </c>
      <c r="O135" s="48"/>
      <c r="P135" s="230">
        <f>O135*H135</f>
        <v>0</v>
      </c>
      <c r="Q135" s="230">
        <v>0</v>
      </c>
      <c r="R135" s="230">
        <f>Q135*H135</f>
        <v>0</v>
      </c>
      <c r="S135" s="230">
        <v>0</v>
      </c>
      <c r="T135" s="231">
        <f>S135*H135</f>
        <v>0</v>
      </c>
      <c r="AR135" s="24" t="s">
        <v>173</v>
      </c>
      <c r="AT135" s="24" t="s">
        <v>170</v>
      </c>
      <c r="AU135" s="24" t="s">
        <v>88</v>
      </c>
      <c r="AY135" s="24" t="s">
        <v>174</v>
      </c>
      <c r="BE135" s="232">
        <f>IF(N135="základní",J135,0)</f>
        <v>0</v>
      </c>
      <c r="BF135" s="232">
        <f>IF(N135="snížená",J135,0)</f>
        <v>0</v>
      </c>
      <c r="BG135" s="232">
        <f>IF(N135="zákl. přenesená",J135,0)</f>
        <v>0</v>
      </c>
      <c r="BH135" s="232">
        <f>IF(N135="sníž. přenesená",J135,0)</f>
        <v>0</v>
      </c>
      <c r="BI135" s="232">
        <f>IF(N135="nulová",J135,0)</f>
        <v>0</v>
      </c>
      <c r="BJ135" s="24" t="s">
        <v>173</v>
      </c>
      <c r="BK135" s="232">
        <f>ROUND(I135*H135,2)</f>
        <v>0</v>
      </c>
      <c r="BL135" s="24" t="s">
        <v>173</v>
      </c>
      <c r="BM135" s="24" t="s">
        <v>395</v>
      </c>
    </row>
    <row r="136" s="1" customFormat="1">
      <c r="B136" s="47"/>
      <c r="C136" s="75"/>
      <c r="D136" s="235" t="s">
        <v>242</v>
      </c>
      <c r="E136" s="75"/>
      <c r="F136" s="276" t="s">
        <v>396</v>
      </c>
      <c r="G136" s="75"/>
      <c r="H136" s="75"/>
      <c r="I136" s="205"/>
      <c r="J136" s="75"/>
      <c r="K136" s="75"/>
      <c r="L136" s="73"/>
      <c r="M136" s="277"/>
      <c r="N136" s="48"/>
      <c r="O136" s="48"/>
      <c r="P136" s="48"/>
      <c r="Q136" s="48"/>
      <c r="R136" s="48"/>
      <c r="S136" s="48"/>
      <c r="T136" s="96"/>
      <c r="AT136" s="24" t="s">
        <v>242</v>
      </c>
      <c r="AU136" s="24" t="s">
        <v>88</v>
      </c>
    </row>
    <row r="137" s="11" customFormat="1">
      <c r="B137" s="233"/>
      <c r="C137" s="234"/>
      <c r="D137" s="235" t="s">
        <v>176</v>
      </c>
      <c r="E137" s="236" t="s">
        <v>41</v>
      </c>
      <c r="F137" s="237" t="s">
        <v>357</v>
      </c>
      <c r="G137" s="234"/>
      <c r="H137" s="236" t="s">
        <v>41</v>
      </c>
      <c r="I137" s="238"/>
      <c r="J137" s="234"/>
      <c r="K137" s="234"/>
      <c r="L137" s="239"/>
      <c r="M137" s="240"/>
      <c r="N137" s="241"/>
      <c r="O137" s="241"/>
      <c r="P137" s="241"/>
      <c r="Q137" s="241"/>
      <c r="R137" s="241"/>
      <c r="S137" s="241"/>
      <c r="T137" s="242"/>
      <c r="AT137" s="243" t="s">
        <v>176</v>
      </c>
      <c r="AU137" s="243" t="s">
        <v>88</v>
      </c>
      <c r="AV137" s="11" t="s">
        <v>86</v>
      </c>
      <c r="AW137" s="11" t="s">
        <v>43</v>
      </c>
      <c r="AX137" s="11" t="s">
        <v>79</v>
      </c>
      <c r="AY137" s="243" t="s">
        <v>174</v>
      </c>
    </row>
    <row r="138" s="12" customFormat="1">
      <c r="B138" s="244"/>
      <c r="C138" s="245"/>
      <c r="D138" s="235" t="s">
        <v>176</v>
      </c>
      <c r="E138" s="246" t="s">
        <v>41</v>
      </c>
      <c r="F138" s="247" t="s">
        <v>397</v>
      </c>
      <c r="G138" s="245"/>
      <c r="H138" s="248">
        <v>5.7599999999999998</v>
      </c>
      <c r="I138" s="249"/>
      <c r="J138" s="245"/>
      <c r="K138" s="245"/>
      <c r="L138" s="250"/>
      <c r="M138" s="251"/>
      <c r="N138" s="252"/>
      <c r="O138" s="252"/>
      <c r="P138" s="252"/>
      <c r="Q138" s="252"/>
      <c r="R138" s="252"/>
      <c r="S138" s="252"/>
      <c r="T138" s="253"/>
      <c r="AT138" s="254" t="s">
        <v>176</v>
      </c>
      <c r="AU138" s="254" t="s">
        <v>88</v>
      </c>
      <c r="AV138" s="12" t="s">
        <v>88</v>
      </c>
      <c r="AW138" s="12" t="s">
        <v>43</v>
      </c>
      <c r="AX138" s="12" t="s">
        <v>86</v>
      </c>
      <c r="AY138" s="254" t="s">
        <v>174</v>
      </c>
    </row>
    <row r="139" s="1" customFormat="1" ht="16.5" customHeight="1">
      <c r="B139" s="47"/>
      <c r="C139" s="221" t="s">
        <v>277</v>
      </c>
      <c r="D139" s="221" t="s">
        <v>170</v>
      </c>
      <c r="E139" s="222" t="s">
        <v>398</v>
      </c>
      <c r="F139" s="223" t="s">
        <v>399</v>
      </c>
      <c r="G139" s="224" t="s">
        <v>334</v>
      </c>
      <c r="H139" s="225">
        <v>19.199999999999999</v>
      </c>
      <c r="I139" s="226"/>
      <c r="J139" s="227">
        <f>ROUND(I139*H139,2)</f>
        <v>0</v>
      </c>
      <c r="K139" s="223" t="s">
        <v>335</v>
      </c>
      <c r="L139" s="73"/>
      <c r="M139" s="228" t="s">
        <v>41</v>
      </c>
      <c r="N139" s="229" t="s">
        <v>52</v>
      </c>
      <c r="O139" s="48"/>
      <c r="P139" s="230">
        <f>O139*H139</f>
        <v>0</v>
      </c>
      <c r="Q139" s="230">
        <v>0.0014357</v>
      </c>
      <c r="R139" s="230">
        <f>Q139*H139</f>
        <v>0.02756544</v>
      </c>
      <c r="S139" s="230">
        <v>0</v>
      </c>
      <c r="T139" s="231">
        <f>S139*H139</f>
        <v>0</v>
      </c>
      <c r="AR139" s="24" t="s">
        <v>173</v>
      </c>
      <c r="AT139" s="24" t="s">
        <v>170</v>
      </c>
      <c r="AU139" s="24" t="s">
        <v>88</v>
      </c>
      <c r="AY139" s="24" t="s">
        <v>174</v>
      </c>
      <c r="BE139" s="232">
        <f>IF(N139="základní",J139,0)</f>
        <v>0</v>
      </c>
      <c r="BF139" s="232">
        <f>IF(N139="snížená",J139,0)</f>
        <v>0</v>
      </c>
      <c r="BG139" s="232">
        <f>IF(N139="zákl. přenesená",J139,0)</f>
        <v>0</v>
      </c>
      <c r="BH139" s="232">
        <f>IF(N139="sníž. přenesená",J139,0)</f>
        <v>0</v>
      </c>
      <c r="BI139" s="232">
        <f>IF(N139="nulová",J139,0)</f>
        <v>0</v>
      </c>
      <c r="BJ139" s="24" t="s">
        <v>173</v>
      </c>
      <c r="BK139" s="232">
        <f>ROUND(I139*H139,2)</f>
        <v>0</v>
      </c>
      <c r="BL139" s="24" t="s">
        <v>173</v>
      </c>
      <c r="BM139" s="24" t="s">
        <v>400</v>
      </c>
    </row>
    <row r="140" s="1" customFormat="1">
      <c r="B140" s="47"/>
      <c r="C140" s="75"/>
      <c r="D140" s="235" t="s">
        <v>242</v>
      </c>
      <c r="E140" s="75"/>
      <c r="F140" s="276" t="s">
        <v>401</v>
      </c>
      <c r="G140" s="75"/>
      <c r="H140" s="75"/>
      <c r="I140" s="205"/>
      <c r="J140" s="75"/>
      <c r="K140" s="75"/>
      <c r="L140" s="73"/>
      <c r="M140" s="277"/>
      <c r="N140" s="48"/>
      <c r="O140" s="48"/>
      <c r="P140" s="48"/>
      <c r="Q140" s="48"/>
      <c r="R140" s="48"/>
      <c r="S140" s="48"/>
      <c r="T140" s="96"/>
      <c r="AT140" s="24" t="s">
        <v>242</v>
      </c>
      <c r="AU140" s="24" t="s">
        <v>88</v>
      </c>
    </row>
    <row r="141" s="12" customFormat="1">
      <c r="B141" s="244"/>
      <c r="C141" s="245"/>
      <c r="D141" s="235" t="s">
        <v>176</v>
      </c>
      <c r="E141" s="246" t="s">
        <v>41</v>
      </c>
      <c r="F141" s="247" t="s">
        <v>402</v>
      </c>
      <c r="G141" s="245"/>
      <c r="H141" s="248">
        <v>19.199999999999999</v>
      </c>
      <c r="I141" s="249"/>
      <c r="J141" s="245"/>
      <c r="K141" s="245"/>
      <c r="L141" s="250"/>
      <c r="M141" s="251"/>
      <c r="N141" s="252"/>
      <c r="O141" s="252"/>
      <c r="P141" s="252"/>
      <c r="Q141" s="252"/>
      <c r="R141" s="252"/>
      <c r="S141" s="252"/>
      <c r="T141" s="253"/>
      <c r="AT141" s="254" t="s">
        <v>176</v>
      </c>
      <c r="AU141" s="254" t="s">
        <v>88</v>
      </c>
      <c r="AV141" s="12" t="s">
        <v>88</v>
      </c>
      <c r="AW141" s="12" t="s">
        <v>43</v>
      </c>
      <c r="AX141" s="12" t="s">
        <v>86</v>
      </c>
      <c r="AY141" s="254" t="s">
        <v>174</v>
      </c>
    </row>
    <row r="142" s="1" customFormat="1" ht="25.5" customHeight="1">
      <c r="B142" s="47"/>
      <c r="C142" s="221" t="s">
        <v>10</v>
      </c>
      <c r="D142" s="221" t="s">
        <v>170</v>
      </c>
      <c r="E142" s="222" t="s">
        <v>403</v>
      </c>
      <c r="F142" s="223" t="s">
        <v>404</v>
      </c>
      <c r="G142" s="224" t="s">
        <v>334</v>
      </c>
      <c r="H142" s="225">
        <v>19.199999999999999</v>
      </c>
      <c r="I142" s="226"/>
      <c r="J142" s="227">
        <f>ROUND(I142*H142,2)</f>
        <v>0</v>
      </c>
      <c r="K142" s="223" t="s">
        <v>335</v>
      </c>
      <c r="L142" s="73"/>
      <c r="M142" s="228" t="s">
        <v>41</v>
      </c>
      <c r="N142" s="229" t="s">
        <v>52</v>
      </c>
      <c r="O142" s="48"/>
      <c r="P142" s="230">
        <f>O142*H142</f>
        <v>0</v>
      </c>
      <c r="Q142" s="230">
        <v>3.6000000000000001E-05</v>
      </c>
      <c r="R142" s="230">
        <f>Q142*H142</f>
        <v>0.0006912</v>
      </c>
      <c r="S142" s="230">
        <v>0</v>
      </c>
      <c r="T142" s="231">
        <f>S142*H142</f>
        <v>0</v>
      </c>
      <c r="AR142" s="24" t="s">
        <v>173</v>
      </c>
      <c r="AT142" s="24" t="s">
        <v>170</v>
      </c>
      <c r="AU142" s="24" t="s">
        <v>88</v>
      </c>
      <c r="AY142" s="24" t="s">
        <v>174</v>
      </c>
      <c r="BE142" s="232">
        <f>IF(N142="základní",J142,0)</f>
        <v>0</v>
      </c>
      <c r="BF142" s="232">
        <f>IF(N142="snížená",J142,0)</f>
        <v>0</v>
      </c>
      <c r="BG142" s="232">
        <f>IF(N142="zákl. přenesená",J142,0)</f>
        <v>0</v>
      </c>
      <c r="BH142" s="232">
        <f>IF(N142="sníž. přenesená",J142,0)</f>
        <v>0</v>
      </c>
      <c r="BI142" s="232">
        <f>IF(N142="nulová",J142,0)</f>
        <v>0</v>
      </c>
      <c r="BJ142" s="24" t="s">
        <v>173</v>
      </c>
      <c r="BK142" s="232">
        <f>ROUND(I142*H142,2)</f>
        <v>0</v>
      </c>
      <c r="BL142" s="24" t="s">
        <v>173</v>
      </c>
      <c r="BM142" s="24" t="s">
        <v>405</v>
      </c>
    </row>
    <row r="143" s="1" customFormat="1">
      <c r="B143" s="47"/>
      <c r="C143" s="75"/>
      <c r="D143" s="235" t="s">
        <v>242</v>
      </c>
      <c r="E143" s="75"/>
      <c r="F143" s="276" t="s">
        <v>401</v>
      </c>
      <c r="G143" s="75"/>
      <c r="H143" s="75"/>
      <c r="I143" s="205"/>
      <c r="J143" s="75"/>
      <c r="K143" s="75"/>
      <c r="L143" s="73"/>
      <c r="M143" s="277"/>
      <c r="N143" s="48"/>
      <c r="O143" s="48"/>
      <c r="P143" s="48"/>
      <c r="Q143" s="48"/>
      <c r="R143" s="48"/>
      <c r="S143" s="48"/>
      <c r="T143" s="96"/>
      <c r="AT143" s="24" t="s">
        <v>242</v>
      </c>
      <c r="AU143" s="24" t="s">
        <v>88</v>
      </c>
    </row>
    <row r="144" s="14" customFormat="1" ht="29.88" customHeight="1">
      <c r="B144" s="278"/>
      <c r="C144" s="279"/>
      <c r="D144" s="280" t="s">
        <v>78</v>
      </c>
      <c r="E144" s="292" t="s">
        <v>189</v>
      </c>
      <c r="F144" s="292" t="s">
        <v>406</v>
      </c>
      <c r="G144" s="279"/>
      <c r="H144" s="279"/>
      <c r="I144" s="282"/>
      <c r="J144" s="293">
        <f>BK144</f>
        <v>0</v>
      </c>
      <c r="K144" s="279"/>
      <c r="L144" s="284"/>
      <c r="M144" s="285"/>
      <c r="N144" s="286"/>
      <c r="O144" s="286"/>
      <c r="P144" s="287">
        <f>SUM(P145:P165)</f>
        <v>0</v>
      </c>
      <c r="Q144" s="286"/>
      <c r="R144" s="287">
        <f>SUM(R145:R165)</f>
        <v>21.392954256000003</v>
      </c>
      <c r="S144" s="286"/>
      <c r="T144" s="288">
        <f>SUM(T145:T165)</f>
        <v>0</v>
      </c>
      <c r="AR144" s="289" t="s">
        <v>86</v>
      </c>
      <c r="AT144" s="290" t="s">
        <v>78</v>
      </c>
      <c r="AU144" s="290" t="s">
        <v>86</v>
      </c>
      <c r="AY144" s="289" t="s">
        <v>174</v>
      </c>
      <c r="BK144" s="291">
        <f>SUM(BK145:BK165)</f>
        <v>0</v>
      </c>
    </row>
    <row r="145" s="1" customFormat="1" ht="16.5" customHeight="1">
      <c r="B145" s="47"/>
      <c r="C145" s="221" t="s">
        <v>288</v>
      </c>
      <c r="D145" s="221" t="s">
        <v>170</v>
      </c>
      <c r="E145" s="222" t="s">
        <v>407</v>
      </c>
      <c r="F145" s="223" t="s">
        <v>408</v>
      </c>
      <c r="G145" s="224" t="s">
        <v>240</v>
      </c>
      <c r="H145" s="225">
        <v>1.44</v>
      </c>
      <c r="I145" s="226"/>
      <c r="J145" s="227">
        <f>ROUND(I145*H145,2)</f>
        <v>0</v>
      </c>
      <c r="K145" s="223" t="s">
        <v>335</v>
      </c>
      <c r="L145" s="73"/>
      <c r="M145" s="228" t="s">
        <v>41</v>
      </c>
      <c r="N145" s="229" t="s">
        <v>52</v>
      </c>
      <c r="O145" s="48"/>
      <c r="P145" s="230">
        <f>O145*H145</f>
        <v>0</v>
      </c>
      <c r="Q145" s="230">
        <v>2.4778600000000002</v>
      </c>
      <c r="R145" s="230">
        <f>Q145*H145</f>
        <v>3.5681183999999999</v>
      </c>
      <c r="S145" s="230">
        <v>0</v>
      </c>
      <c r="T145" s="231">
        <f>S145*H145</f>
        <v>0</v>
      </c>
      <c r="AR145" s="24" t="s">
        <v>173</v>
      </c>
      <c r="AT145" s="24" t="s">
        <v>170</v>
      </c>
      <c r="AU145" s="24" t="s">
        <v>88</v>
      </c>
      <c r="AY145" s="24" t="s">
        <v>174</v>
      </c>
      <c r="BE145" s="232">
        <f>IF(N145="základní",J145,0)</f>
        <v>0</v>
      </c>
      <c r="BF145" s="232">
        <f>IF(N145="snížená",J145,0)</f>
        <v>0</v>
      </c>
      <c r="BG145" s="232">
        <f>IF(N145="zákl. přenesená",J145,0)</f>
        <v>0</v>
      </c>
      <c r="BH145" s="232">
        <f>IF(N145="sníž. přenesená",J145,0)</f>
        <v>0</v>
      </c>
      <c r="BI145" s="232">
        <f>IF(N145="nulová",J145,0)</f>
        <v>0</v>
      </c>
      <c r="BJ145" s="24" t="s">
        <v>173</v>
      </c>
      <c r="BK145" s="232">
        <f>ROUND(I145*H145,2)</f>
        <v>0</v>
      </c>
      <c r="BL145" s="24" t="s">
        <v>173</v>
      </c>
      <c r="BM145" s="24" t="s">
        <v>409</v>
      </c>
    </row>
    <row r="146" s="1" customFormat="1">
      <c r="B146" s="47"/>
      <c r="C146" s="75"/>
      <c r="D146" s="235" t="s">
        <v>242</v>
      </c>
      <c r="E146" s="75"/>
      <c r="F146" s="276" t="s">
        <v>410</v>
      </c>
      <c r="G146" s="75"/>
      <c r="H146" s="75"/>
      <c r="I146" s="205"/>
      <c r="J146" s="75"/>
      <c r="K146" s="75"/>
      <c r="L146" s="73"/>
      <c r="M146" s="277"/>
      <c r="N146" s="48"/>
      <c r="O146" s="48"/>
      <c r="P146" s="48"/>
      <c r="Q146" s="48"/>
      <c r="R146" s="48"/>
      <c r="S146" s="48"/>
      <c r="T146" s="96"/>
      <c r="AT146" s="24" t="s">
        <v>242</v>
      </c>
      <c r="AU146" s="24" t="s">
        <v>88</v>
      </c>
    </row>
    <row r="147" s="11" customFormat="1">
      <c r="B147" s="233"/>
      <c r="C147" s="234"/>
      <c r="D147" s="235" t="s">
        <v>176</v>
      </c>
      <c r="E147" s="236" t="s">
        <v>41</v>
      </c>
      <c r="F147" s="237" t="s">
        <v>411</v>
      </c>
      <c r="G147" s="234"/>
      <c r="H147" s="236" t="s">
        <v>41</v>
      </c>
      <c r="I147" s="238"/>
      <c r="J147" s="234"/>
      <c r="K147" s="234"/>
      <c r="L147" s="239"/>
      <c r="M147" s="240"/>
      <c r="N147" s="241"/>
      <c r="O147" s="241"/>
      <c r="P147" s="241"/>
      <c r="Q147" s="241"/>
      <c r="R147" s="241"/>
      <c r="S147" s="241"/>
      <c r="T147" s="242"/>
      <c r="AT147" s="243" t="s">
        <v>176</v>
      </c>
      <c r="AU147" s="243" t="s">
        <v>88</v>
      </c>
      <c r="AV147" s="11" t="s">
        <v>86</v>
      </c>
      <c r="AW147" s="11" t="s">
        <v>43</v>
      </c>
      <c r="AX147" s="11" t="s">
        <v>79</v>
      </c>
      <c r="AY147" s="243" t="s">
        <v>174</v>
      </c>
    </row>
    <row r="148" s="12" customFormat="1">
      <c r="B148" s="244"/>
      <c r="C148" s="245"/>
      <c r="D148" s="235" t="s">
        <v>176</v>
      </c>
      <c r="E148" s="246" t="s">
        <v>41</v>
      </c>
      <c r="F148" s="247" t="s">
        <v>412</v>
      </c>
      <c r="G148" s="245"/>
      <c r="H148" s="248">
        <v>1.44</v>
      </c>
      <c r="I148" s="249"/>
      <c r="J148" s="245"/>
      <c r="K148" s="245"/>
      <c r="L148" s="250"/>
      <c r="M148" s="251"/>
      <c r="N148" s="252"/>
      <c r="O148" s="252"/>
      <c r="P148" s="252"/>
      <c r="Q148" s="252"/>
      <c r="R148" s="252"/>
      <c r="S148" s="252"/>
      <c r="T148" s="253"/>
      <c r="AT148" s="254" t="s">
        <v>176</v>
      </c>
      <c r="AU148" s="254" t="s">
        <v>88</v>
      </c>
      <c r="AV148" s="12" t="s">
        <v>88</v>
      </c>
      <c r="AW148" s="12" t="s">
        <v>43</v>
      </c>
      <c r="AX148" s="12" t="s">
        <v>86</v>
      </c>
      <c r="AY148" s="254" t="s">
        <v>174</v>
      </c>
    </row>
    <row r="149" s="1" customFormat="1" ht="16.5" customHeight="1">
      <c r="B149" s="47"/>
      <c r="C149" s="221" t="s">
        <v>293</v>
      </c>
      <c r="D149" s="221" t="s">
        <v>170</v>
      </c>
      <c r="E149" s="222" t="s">
        <v>413</v>
      </c>
      <c r="F149" s="223" t="s">
        <v>414</v>
      </c>
      <c r="G149" s="224" t="s">
        <v>334</v>
      </c>
      <c r="H149" s="225">
        <v>6.96</v>
      </c>
      <c r="I149" s="226"/>
      <c r="J149" s="227">
        <f>ROUND(I149*H149,2)</f>
        <v>0</v>
      </c>
      <c r="K149" s="223" t="s">
        <v>335</v>
      </c>
      <c r="L149" s="73"/>
      <c r="M149" s="228" t="s">
        <v>41</v>
      </c>
      <c r="N149" s="229" t="s">
        <v>52</v>
      </c>
      <c r="O149" s="48"/>
      <c r="P149" s="230">
        <f>O149*H149</f>
        <v>0</v>
      </c>
      <c r="Q149" s="230">
        <v>0.041744200000000002</v>
      </c>
      <c r="R149" s="230">
        <f>Q149*H149</f>
        <v>0.29053963199999999</v>
      </c>
      <c r="S149" s="230">
        <v>0</v>
      </c>
      <c r="T149" s="231">
        <f>S149*H149</f>
        <v>0</v>
      </c>
      <c r="AR149" s="24" t="s">
        <v>173</v>
      </c>
      <c r="AT149" s="24" t="s">
        <v>170</v>
      </c>
      <c r="AU149" s="24" t="s">
        <v>88</v>
      </c>
      <c r="AY149" s="24" t="s">
        <v>174</v>
      </c>
      <c r="BE149" s="232">
        <f>IF(N149="základní",J149,0)</f>
        <v>0</v>
      </c>
      <c r="BF149" s="232">
        <f>IF(N149="snížená",J149,0)</f>
        <v>0</v>
      </c>
      <c r="BG149" s="232">
        <f>IF(N149="zákl. přenesená",J149,0)</f>
        <v>0</v>
      </c>
      <c r="BH149" s="232">
        <f>IF(N149="sníž. přenesená",J149,0)</f>
        <v>0</v>
      </c>
      <c r="BI149" s="232">
        <f>IF(N149="nulová",J149,0)</f>
        <v>0</v>
      </c>
      <c r="BJ149" s="24" t="s">
        <v>173</v>
      </c>
      <c r="BK149" s="232">
        <f>ROUND(I149*H149,2)</f>
        <v>0</v>
      </c>
      <c r="BL149" s="24" t="s">
        <v>173</v>
      </c>
      <c r="BM149" s="24" t="s">
        <v>415</v>
      </c>
    </row>
    <row r="150" s="1" customFormat="1">
      <c r="B150" s="47"/>
      <c r="C150" s="75"/>
      <c r="D150" s="235" t="s">
        <v>242</v>
      </c>
      <c r="E150" s="75"/>
      <c r="F150" s="276" t="s">
        <v>416</v>
      </c>
      <c r="G150" s="75"/>
      <c r="H150" s="75"/>
      <c r="I150" s="205"/>
      <c r="J150" s="75"/>
      <c r="K150" s="75"/>
      <c r="L150" s="73"/>
      <c r="M150" s="277"/>
      <c r="N150" s="48"/>
      <c r="O150" s="48"/>
      <c r="P150" s="48"/>
      <c r="Q150" s="48"/>
      <c r="R150" s="48"/>
      <c r="S150" s="48"/>
      <c r="T150" s="96"/>
      <c r="AT150" s="24" t="s">
        <v>242</v>
      </c>
      <c r="AU150" s="24" t="s">
        <v>88</v>
      </c>
    </row>
    <row r="151" s="12" customFormat="1">
      <c r="B151" s="244"/>
      <c r="C151" s="245"/>
      <c r="D151" s="235" t="s">
        <v>176</v>
      </c>
      <c r="E151" s="246" t="s">
        <v>41</v>
      </c>
      <c r="F151" s="247" t="s">
        <v>417</v>
      </c>
      <c r="G151" s="245"/>
      <c r="H151" s="248">
        <v>4.7999999999999998</v>
      </c>
      <c r="I151" s="249"/>
      <c r="J151" s="245"/>
      <c r="K151" s="245"/>
      <c r="L151" s="250"/>
      <c r="M151" s="251"/>
      <c r="N151" s="252"/>
      <c r="O151" s="252"/>
      <c r="P151" s="252"/>
      <c r="Q151" s="252"/>
      <c r="R151" s="252"/>
      <c r="S151" s="252"/>
      <c r="T151" s="253"/>
      <c r="AT151" s="254" t="s">
        <v>176</v>
      </c>
      <c r="AU151" s="254" t="s">
        <v>88</v>
      </c>
      <c r="AV151" s="12" t="s">
        <v>88</v>
      </c>
      <c r="AW151" s="12" t="s">
        <v>43</v>
      </c>
      <c r="AX151" s="12" t="s">
        <v>79</v>
      </c>
      <c r="AY151" s="254" t="s">
        <v>174</v>
      </c>
    </row>
    <row r="152" s="12" customFormat="1">
      <c r="B152" s="244"/>
      <c r="C152" s="245"/>
      <c r="D152" s="235" t="s">
        <v>176</v>
      </c>
      <c r="E152" s="246" t="s">
        <v>41</v>
      </c>
      <c r="F152" s="247" t="s">
        <v>418</v>
      </c>
      <c r="G152" s="245"/>
      <c r="H152" s="248">
        <v>0.95999999999999996</v>
      </c>
      <c r="I152" s="249"/>
      <c r="J152" s="245"/>
      <c r="K152" s="245"/>
      <c r="L152" s="250"/>
      <c r="M152" s="251"/>
      <c r="N152" s="252"/>
      <c r="O152" s="252"/>
      <c r="P152" s="252"/>
      <c r="Q152" s="252"/>
      <c r="R152" s="252"/>
      <c r="S152" s="252"/>
      <c r="T152" s="253"/>
      <c r="AT152" s="254" t="s">
        <v>176</v>
      </c>
      <c r="AU152" s="254" t="s">
        <v>88</v>
      </c>
      <c r="AV152" s="12" t="s">
        <v>88</v>
      </c>
      <c r="AW152" s="12" t="s">
        <v>43</v>
      </c>
      <c r="AX152" s="12" t="s">
        <v>79</v>
      </c>
      <c r="AY152" s="254" t="s">
        <v>174</v>
      </c>
    </row>
    <row r="153" s="12" customFormat="1">
      <c r="B153" s="244"/>
      <c r="C153" s="245"/>
      <c r="D153" s="235" t="s">
        <v>176</v>
      </c>
      <c r="E153" s="246" t="s">
        <v>41</v>
      </c>
      <c r="F153" s="247" t="s">
        <v>419</v>
      </c>
      <c r="G153" s="245"/>
      <c r="H153" s="248">
        <v>1.2</v>
      </c>
      <c r="I153" s="249"/>
      <c r="J153" s="245"/>
      <c r="K153" s="245"/>
      <c r="L153" s="250"/>
      <c r="M153" s="251"/>
      <c r="N153" s="252"/>
      <c r="O153" s="252"/>
      <c r="P153" s="252"/>
      <c r="Q153" s="252"/>
      <c r="R153" s="252"/>
      <c r="S153" s="252"/>
      <c r="T153" s="253"/>
      <c r="AT153" s="254" t="s">
        <v>176</v>
      </c>
      <c r="AU153" s="254" t="s">
        <v>88</v>
      </c>
      <c r="AV153" s="12" t="s">
        <v>88</v>
      </c>
      <c r="AW153" s="12" t="s">
        <v>43</v>
      </c>
      <c r="AX153" s="12" t="s">
        <v>79</v>
      </c>
      <c r="AY153" s="254" t="s">
        <v>174</v>
      </c>
    </row>
    <row r="154" s="13" customFormat="1">
      <c r="B154" s="255"/>
      <c r="C154" s="256"/>
      <c r="D154" s="235" t="s">
        <v>176</v>
      </c>
      <c r="E154" s="257" t="s">
        <v>41</v>
      </c>
      <c r="F154" s="258" t="s">
        <v>183</v>
      </c>
      <c r="G154" s="256"/>
      <c r="H154" s="259">
        <v>6.96</v>
      </c>
      <c r="I154" s="260"/>
      <c r="J154" s="256"/>
      <c r="K154" s="256"/>
      <c r="L154" s="261"/>
      <c r="M154" s="262"/>
      <c r="N154" s="263"/>
      <c r="O154" s="263"/>
      <c r="P154" s="263"/>
      <c r="Q154" s="263"/>
      <c r="R154" s="263"/>
      <c r="S154" s="263"/>
      <c r="T154" s="264"/>
      <c r="AT154" s="265" t="s">
        <v>176</v>
      </c>
      <c r="AU154" s="265" t="s">
        <v>88</v>
      </c>
      <c r="AV154" s="13" t="s">
        <v>173</v>
      </c>
      <c r="AW154" s="13" t="s">
        <v>43</v>
      </c>
      <c r="AX154" s="13" t="s">
        <v>86</v>
      </c>
      <c r="AY154" s="265" t="s">
        <v>174</v>
      </c>
    </row>
    <row r="155" s="1" customFormat="1" ht="16.5" customHeight="1">
      <c r="B155" s="47"/>
      <c r="C155" s="221" t="s">
        <v>298</v>
      </c>
      <c r="D155" s="221" t="s">
        <v>170</v>
      </c>
      <c r="E155" s="222" t="s">
        <v>420</v>
      </c>
      <c r="F155" s="223" t="s">
        <v>421</v>
      </c>
      <c r="G155" s="224" t="s">
        <v>334</v>
      </c>
      <c r="H155" s="225">
        <v>6.96</v>
      </c>
      <c r="I155" s="226"/>
      <c r="J155" s="227">
        <f>ROUND(I155*H155,2)</f>
        <v>0</v>
      </c>
      <c r="K155" s="223" t="s">
        <v>335</v>
      </c>
      <c r="L155" s="73"/>
      <c r="M155" s="228" t="s">
        <v>41</v>
      </c>
      <c r="N155" s="229" t="s">
        <v>52</v>
      </c>
      <c r="O155" s="48"/>
      <c r="P155" s="230">
        <f>O155*H155</f>
        <v>0</v>
      </c>
      <c r="Q155" s="230">
        <v>1.5E-05</v>
      </c>
      <c r="R155" s="230">
        <f>Q155*H155</f>
        <v>0.0001044</v>
      </c>
      <c r="S155" s="230">
        <v>0</v>
      </c>
      <c r="T155" s="231">
        <f>S155*H155</f>
        <v>0</v>
      </c>
      <c r="AR155" s="24" t="s">
        <v>173</v>
      </c>
      <c r="AT155" s="24" t="s">
        <v>170</v>
      </c>
      <c r="AU155" s="24" t="s">
        <v>88</v>
      </c>
      <c r="AY155" s="24" t="s">
        <v>174</v>
      </c>
      <c r="BE155" s="232">
        <f>IF(N155="základní",J155,0)</f>
        <v>0</v>
      </c>
      <c r="BF155" s="232">
        <f>IF(N155="snížená",J155,0)</f>
        <v>0</v>
      </c>
      <c r="BG155" s="232">
        <f>IF(N155="zákl. přenesená",J155,0)</f>
        <v>0</v>
      </c>
      <c r="BH155" s="232">
        <f>IF(N155="sníž. přenesená",J155,0)</f>
        <v>0</v>
      </c>
      <c r="BI155" s="232">
        <f>IF(N155="nulová",J155,0)</f>
        <v>0</v>
      </c>
      <c r="BJ155" s="24" t="s">
        <v>173</v>
      </c>
      <c r="BK155" s="232">
        <f>ROUND(I155*H155,2)</f>
        <v>0</v>
      </c>
      <c r="BL155" s="24" t="s">
        <v>173</v>
      </c>
      <c r="BM155" s="24" t="s">
        <v>422</v>
      </c>
    </row>
    <row r="156" s="1" customFormat="1">
      <c r="B156" s="47"/>
      <c r="C156" s="75"/>
      <c r="D156" s="235" t="s">
        <v>242</v>
      </c>
      <c r="E156" s="75"/>
      <c r="F156" s="276" t="s">
        <v>416</v>
      </c>
      <c r="G156" s="75"/>
      <c r="H156" s="75"/>
      <c r="I156" s="205"/>
      <c r="J156" s="75"/>
      <c r="K156" s="75"/>
      <c r="L156" s="73"/>
      <c r="M156" s="277"/>
      <c r="N156" s="48"/>
      <c r="O156" s="48"/>
      <c r="P156" s="48"/>
      <c r="Q156" s="48"/>
      <c r="R156" s="48"/>
      <c r="S156" s="48"/>
      <c r="T156" s="96"/>
      <c r="AT156" s="24" t="s">
        <v>242</v>
      </c>
      <c r="AU156" s="24" t="s">
        <v>88</v>
      </c>
    </row>
    <row r="157" s="1" customFormat="1" ht="25.5" customHeight="1">
      <c r="B157" s="47"/>
      <c r="C157" s="221" t="s">
        <v>423</v>
      </c>
      <c r="D157" s="221" t="s">
        <v>170</v>
      </c>
      <c r="E157" s="222" t="s">
        <v>424</v>
      </c>
      <c r="F157" s="223" t="s">
        <v>425</v>
      </c>
      <c r="G157" s="224" t="s">
        <v>136</v>
      </c>
      <c r="H157" s="225">
        <v>0.12</v>
      </c>
      <c r="I157" s="226"/>
      <c r="J157" s="227">
        <f>ROUND(I157*H157,2)</f>
        <v>0</v>
      </c>
      <c r="K157" s="223" t="s">
        <v>335</v>
      </c>
      <c r="L157" s="73"/>
      <c r="M157" s="228" t="s">
        <v>41</v>
      </c>
      <c r="N157" s="229" t="s">
        <v>52</v>
      </c>
      <c r="O157" s="48"/>
      <c r="P157" s="230">
        <f>O157*H157</f>
        <v>0</v>
      </c>
      <c r="Q157" s="230">
        <v>1.0487652000000001</v>
      </c>
      <c r="R157" s="230">
        <f>Q157*H157</f>
        <v>0.125851824</v>
      </c>
      <c r="S157" s="230">
        <v>0</v>
      </c>
      <c r="T157" s="231">
        <f>S157*H157</f>
        <v>0</v>
      </c>
      <c r="AR157" s="24" t="s">
        <v>173</v>
      </c>
      <c r="AT157" s="24" t="s">
        <v>170</v>
      </c>
      <c r="AU157" s="24" t="s">
        <v>88</v>
      </c>
      <c r="AY157" s="24" t="s">
        <v>174</v>
      </c>
      <c r="BE157" s="232">
        <f>IF(N157="základní",J157,0)</f>
        <v>0</v>
      </c>
      <c r="BF157" s="232">
        <f>IF(N157="snížená",J157,0)</f>
        <v>0</v>
      </c>
      <c r="BG157" s="232">
        <f>IF(N157="zákl. přenesená",J157,0)</f>
        <v>0</v>
      </c>
      <c r="BH157" s="232">
        <f>IF(N157="sníž. přenesená",J157,0)</f>
        <v>0</v>
      </c>
      <c r="BI157" s="232">
        <f>IF(N157="nulová",J157,0)</f>
        <v>0</v>
      </c>
      <c r="BJ157" s="24" t="s">
        <v>173</v>
      </c>
      <c r="BK157" s="232">
        <f>ROUND(I157*H157,2)</f>
        <v>0</v>
      </c>
      <c r="BL157" s="24" t="s">
        <v>173</v>
      </c>
      <c r="BM157" s="24" t="s">
        <v>426</v>
      </c>
    </row>
    <row r="158" s="1" customFormat="1">
      <c r="B158" s="47"/>
      <c r="C158" s="75"/>
      <c r="D158" s="235" t="s">
        <v>242</v>
      </c>
      <c r="E158" s="75"/>
      <c r="F158" s="276" t="s">
        <v>427</v>
      </c>
      <c r="G158" s="75"/>
      <c r="H158" s="75"/>
      <c r="I158" s="205"/>
      <c r="J158" s="75"/>
      <c r="K158" s="75"/>
      <c r="L158" s="73"/>
      <c r="M158" s="277"/>
      <c r="N158" s="48"/>
      <c r="O158" s="48"/>
      <c r="P158" s="48"/>
      <c r="Q158" s="48"/>
      <c r="R158" s="48"/>
      <c r="S158" s="48"/>
      <c r="T158" s="96"/>
      <c r="AT158" s="24" t="s">
        <v>242</v>
      </c>
      <c r="AU158" s="24" t="s">
        <v>88</v>
      </c>
    </row>
    <row r="159" s="12" customFormat="1">
      <c r="B159" s="244"/>
      <c r="C159" s="245"/>
      <c r="D159" s="235" t="s">
        <v>176</v>
      </c>
      <c r="E159" s="246" t="s">
        <v>41</v>
      </c>
      <c r="F159" s="247" t="s">
        <v>428</v>
      </c>
      <c r="G159" s="245"/>
      <c r="H159" s="248">
        <v>0.12</v>
      </c>
      <c r="I159" s="249"/>
      <c r="J159" s="245"/>
      <c r="K159" s="245"/>
      <c r="L159" s="250"/>
      <c r="M159" s="251"/>
      <c r="N159" s="252"/>
      <c r="O159" s="252"/>
      <c r="P159" s="252"/>
      <c r="Q159" s="252"/>
      <c r="R159" s="252"/>
      <c r="S159" s="252"/>
      <c r="T159" s="253"/>
      <c r="AT159" s="254" t="s">
        <v>176</v>
      </c>
      <c r="AU159" s="254" t="s">
        <v>88</v>
      </c>
      <c r="AV159" s="12" t="s">
        <v>88</v>
      </c>
      <c r="AW159" s="12" t="s">
        <v>43</v>
      </c>
      <c r="AX159" s="12" t="s">
        <v>86</v>
      </c>
      <c r="AY159" s="254" t="s">
        <v>174</v>
      </c>
    </row>
    <row r="160" s="1" customFormat="1" ht="38.25" customHeight="1">
      <c r="B160" s="47"/>
      <c r="C160" s="221" t="s">
        <v>429</v>
      </c>
      <c r="D160" s="221" t="s">
        <v>170</v>
      </c>
      <c r="E160" s="222" t="s">
        <v>430</v>
      </c>
      <c r="F160" s="223" t="s">
        <v>431</v>
      </c>
      <c r="G160" s="224" t="s">
        <v>240</v>
      </c>
      <c r="H160" s="225">
        <v>6</v>
      </c>
      <c r="I160" s="226"/>
      <c r="J160" s="227">
        <f>ROUND(I160*H160,2)</f>
        <v>0</v>
      </c>
      <c r="K160" s="223" t="s">
        <v>335</v>
      </c>
      <c r="L160" s="73"/>
      <c r="M160" s="228" t="s">
        <v>41</v>
      </c>
      <c r="N160" s="229" t="s">
        <v>52</v>
      </c>
      <c r="O160" s="48"/>
      <c r="P160" s="230">
        <f>O160*H160</f>
        <v>0</v>
      </c>
      <c r="Q160" s="230">
        <v>2.9013900000000001</v>
      </c>
      <c r="R160" s="230">
        <f>Q160*H160</f>
        <v>17.408340000000003</v>
      </c>
      <c r="S160" s="230">
        <v>0</v>
      </c>
      <c r="T160" s="231">
        <f>S160*H160</f>
        <v>0</v>
      </c>
      <c r="AR160" s="24" t="s">
        <v>173</v>
      </c>
      <c r="AT160" s="24" t="s">
        <v>170</v>
      </c>
      <c r="AU160" s="24" t="s">
        <v>88</v>
      </c>
      <c r="AY160" s="24" t="s">
        <v>174</v>
      </c>
      <c r="BE160" s="232">
        <f>IF(N160="základní",J160,0)</f>
        <v>0</v>
      </c>
      <c r="BF160" s="232">
        <f>IF(N160="snížená",J160,0)</f>
        <v>0</v>
      </c>
      <c r="BG160" s="232">
        <f>IF(N160="zákl. přenesená",J160,0)</f>
        <v>0</v>
      </c>
      <c r="BH160" s="232">
        <f>IF(N160="sníž. přenesená",J160,0)</f>
        <v>0</v>
      </c>
      <c r="BI160" s="232">
        <f>IF(N160="nulová",J160,0)</f>
        <v>0</v>
      </c>
      <c r="BJ160" s="24" t="s">
        <v>173</v>
      </c>
      <c r="BK160" s="232">
        <f>ROUND(I160*H160,2)</f>
        <v>0</v>
      </c>
      <c r="BL160" s="24" t="s">
        <v>173</v>
      </c>
      <c r="BM160" s="24" t="s">
        <v>432</v>
      </c>
    </row>
    <row r="161" s="1" customFormat="1">
      <c r="B161" s="47"/>
      <c r="C161" s="75"/>
      <c r="D161" s="235" t="s">
        <v>242</v>
      </c>
      <c r="E161" s="75"/>
      <c r="F161" s="276" t="s">
        <v>433</v>
      </c>
      <c r="G161" s="75"/>
      <c r="H161" s="75"/>
      <c r="I161" s="205"/>
      <c r="J161" s="75"/>
      <c r="K161" s="75"/>
      <c r="L161" s="73"/>
      <c r="M161" s="277"/>
      <c r="N161" s="48"/>
      <c r="O161" s="48"/>
      <c r="P161" s="48"/>
      <c r="Q161" s="48"/>
      <c r="R161" s="48"/>
      <c r="S161" s="48"/>
      <c r="T161" s="96"/>
      <c r="AT161" s="24" t="s">
        <v>242</v>
      </c>
      <c r="AU161" s="24" t="s">
        <v>88</v>
      </c>
    </row>
    <row r="162" s="11" customFormat="1">
      <c r="B162" s="233"/>
      <c r="C162" s="234"/>
      <c r="D162" s="235" t="s">
        <v>176</v>
      </c>
      <c r="E162" s="236" t="s">
        <v>41</v>
      </c>
      <c r="F162" s="237" t="s">
        <v>357</v>
      </c>
      <c r="G162" s="234"/>
      <c r="H162" s="236" t="s">
        <v>41</v>
      </c>
      <c r="I162" s="238"/>
      <c r="J162" s="234"/>
      <c r="K162" s="234"/>
      <c r="L162" s="239"/>
      <c r="M162" s="240"/>
      <c r="N162" s="241"/>
      <c r="O162" s="241"/>
      <c r="P162" s="241"/>
      <c r="Q162" s="241"/>
      <c r="R162" s="241"/>
      <c r="S162" s="241"/>
      <c r="T162" s="242"/>
      <c r="AT162" s="243" t="s">
        <v>176</v>
      </c>
      <c r="AU162" s="243" t="s">
        <v>88</v>
      </c>
      <c r="AV162" s="11" t="s">
        <v>86</v>
      </c>
      <c r="AW162" s="11" t="s">
        <v>43</v>
      </c>
      <c r="AX162" s="11" t="s">
        <v>79</v>
      </c>
      <c r="AY162" s="243" t="s">
        <v>174</v>
      </c>
    </row>
    <row r="163" s="12" customFormat="1">
      <c r="B163" s="244"/>
      <c r="C163" s="245"/>
      <c r="D163" s="235" t="s">
        <v>176</v>
      </c>
      <c r="E163" s="246" t="s">
        <v>41</v>
      </c>
      <c r="F163" s="247" t="s">
        <v>434</v>
      </c>
      <c r="G163" s="245"/>
      <c r="H163" s="248">
        <v>6</v>
      </c>
      <c r="I163" s="249"/>
      <c r="J163" s="245"/>
      <c r="K163" s="245"/>
      <c r="L163" s="250"/>
      <c r="M163" s="251"/>
      <c r="N163" s="252"/>
      <c r="O163" s="252"/>
      <c r="P163" s="252"/>
      <c r="Q163" s="252"/>
      <c r="R163" s="252"/>
      <c r="S163" s="252"/>
      <c r="T163" s="253"/>
      <c r="AT163" s="254" t="s">
        <v>176</v>
      </c>
      <c r="AU163" s="254" t="s">
        <v>88</v>
      </c>
      <c r="AV163" s="12" t="s">
        <v>88</v>
      </c>
      <c r="AW163" s="12" t="s">
        <v>43</v>
      </c>
      <c r="AX163" s="12" t="s">
        <v>86</v>
      </c>
      <c r="AY163" s="254" t="s">
        <v>174</v>
      </c>
    </row>
    <row r="164" s="1" customFormat="1" ht="25.5" customHeight="1">
      <c r="B164" s="47"/>
      <c r="C164" s="221" t="s">
        <v>9</v>
      </c>
      <c r="D164" s="221" t="s">
        <v>170</v>
      </c>
      <c r="E164" s="222" t="s">
        <v>435</v>
      </c>
      <c r="F164" s="223" t="s">
        <v>436</v>
      </c>
      <c r="G164" s="224" t="s">
        <v>240</v>
      </c>
      <c r="H164" s="225">
        <v>6</v>
      </c>
      <c r="I164" s="226"/>
      <c r="J164" s="227">
        <f>ROUND(I164*H164,2)</f>
        <v>0</v>
      </c>
      <c r="K164" s="223" t="s">
        <v>335</v>
      </c>
      <c r="L164" s="73"/>
      <c r="M164" s="228" t="s">
        <v>41</v>
      </c>
      <c r="N164" s="229" t="s">
        <v>52</v>
      </c>
      <c r="O164" s="48"/>
      <c r="P164" s="230">
        <f>O164*H164</f>
        <v>0</v>
      </c>
      <c r="Q164" s="230">
        <v>0</v>
      </c>
      <c r="R164" s="230">
        <f>Q164*H164</f>
        <v>0</v>
      </c>
      <c r="S164" s="230">
        <v>0</v>
      </c>
      <c r="T164" s="231">
        <f>S164*H164</f>
        <v>0</v>
      </c>
      <c r="AR164" s="24" t="s">
        <v>173</v>
      </c>
      <c r="AT164" s="24" t="s">
        <v>170</v>
      </c>
      <c r="AU164" s="24" t="s">
        <v>88</v>
      </c>
      <c r="AY164" s="24" t="s">
        <v>174</v>
      </c>
      <c r="BE164" s="232">
        <f>IF(N164="základní",J164,0)</f>
        <v>0</v>
      </c>
      <c r="BF164" s="232">
        <f>IF(N164="snížená",J164,0)</f>
        <v>0</v>
      </c>
      <c r="BG164" s="232">
        <f>IF(N164="zákl. přenesená",J164,0)</f>
        <v>0</v>
      </c>
      <c r="BH164" s="232">
        <f>IF(N164="sníž. přenesená",J164,0)</f>
        <v>0</v>
      </c>
      <c r="BI164" s="232">
        <f>IF(N164="nulová",J164,0)</f>
        <v>0</v>
      </c>
      <c r="BJ164" s="24" t="s">
        <v>173</v>
      </c>
      <c r="BK164" s="232">
        <f>ROUND(I164*H164,2)</f>
        <v>0</v>
      </c>
      <c r="BL164" s="24" t="s">
        <v>173</v>
      </c>
      <c r="BM164" s="24" t="s">
        <v>437</v>
      </c>
    </row>
    <row r="165" s="1" customFormat="1">
      <c r="B165" s="47"/>
      <c r="C165" s="75"/>
      <c r="D165" s="235" t="s">
        <v>242</v>
      </c>
      <c r="E165" s="75"/>
      <c r="F165" s="276" t="s">
        <v>433</v>
      </c>
      <c r="G165" s="75"/>
      <c r="H165" s="75"/>
      <c r="I165" s="205"/>
      <c r="J165" s="75"/>
      <c r="K165" s="75"/>
      <c r="L165" s="73"/>
      <c r="M165" s="277"/>
      <c r="N165" s="48"/>
      <c r="O165" s="48"/>
      <c r="P165" s="48"/>
      <c r="Q165" s="48"/>
      <c r="R165" s="48"/>
      <c r="S165" s="48"/>
      <c r="T165" s="96"/>
      <c r="AT165" s="24" t="s">
        <v>242</v>
      </c>
      <c r="AU165" s="24" t="s">
        <v>88</v>
      </c>
    </row>
    <row r="166" s="14" customFormat="1" ht="29.88" customHeight="1">
      <c r="B166" s="278"/>
      <c r="C166" s="279"/>
      <c r="D166" s="280" t="s">
        <v>78</v>
      </c>
      <c r="E166" s="292" t="s">
        <v>173</v>
      </c>
      <c r="F166" s="292" t="s">
        <v>438</v>
      </c>
      <c r="G166" s="279"/>
      <c r="H166" s="279"/>
      <c r="I166" s="282"/>
      <c r="J166" s="293">
        <f>BK166</f>
        <v>0</v>
      </c>
      <c r="K166" s="279"/>
      <c r="L166" s="284"/>
      <c r="M166" s="285"/>
      <c r="N166" s="286"/>
      <c r="O166" s="286"/>
      <c r="P166" s="287">
        <f>SUM(P167:P172)</f>
        <v>0</v>
      </c>
      <c r="Q166" s="286"/>
      <c r="R166" s="287">
        <f>SUM(R167:R172)</f>
        <v>0.24268000200000003</v>
      </c>
      <c r="S166" s="286"/>
      <c r="T166" s="288">
        <f>SUM(T167:T172)</f>
        <v>0</v>
      </c>
      <c r="AR166" s="289" t="s">
        <v>86</v>
      </c>
      <c r="AT166" s="290" t="s">
        <v>78</v>
      </c>
      <c r="AU166" s="290" t="s">
        <v>86</v>
      </c>
      <c r="AY166" s="289" t="s">
        <v>174</v>
      </c>
      <c r="BK166" s="291">
        <f>SUM(BK167:BK172)</f>
        <v>0</v>
      </c>
    </row>
    <row r="167" s="1" customFormat="1" ht="25.5" customHeight="1">
      <c r="B167" s="47"/>
      <c r="C167" s="221" t="s">
        <v>439</v>
      </c>
      <c r="D167" s="221" t="s">
        <v>170</v>
      </c>
      <c r="E167" s="222" t="s">
        <v>440</v>
      </c>
      <c r="F167" s="223" t="s">
        <v>441</v>
      </c>
      <c r="G167" s="224" t="s">
        <v>136</v>
      </c>
      <c r="H167" s="225">
        <v>0.22900000000000001</v>
      </c>
      <c r="I167" s="226"/>
      <c r="J167" s="227">
        <f>ROUND(I167*H167,2)</f>
        <v>0</v>
      </c>
      <c r="K167" s="223" t="s">
        <v>335</v>
      </c>
      <c r="L167" s="73"/>
      <c r="M167" s="228" t="s">
        <v>41</v>
      </c>
      <c r="N167" s="229" t="s">
        <v>52</v>
      </c>
      <c r="O167" s="48"/>
      <c r="P167" s="230">
        <f>O167*H167</f>
        <v>0</v>
      </c>
      <c r="Q167" s="230">
        <v>1.0597380000000001</v>
      </c>
      <c r="R167" s="230">
        <f>Q167*H167</f>
        <v>0.24268000200000003</v>
      </c>
      <c r="S167" s="230">
        <v>0</v>
      </c>
      <c r="T167" s="231">
        <f>S167*H167</f>
        <v>0</v>
      </c>
      <c r="AR167" s="24" t="s">
        <v>173</v>
      </c>
      <c r="AT167" s="24" t="s">
        <v>170</v>
      </c>
      <c r="AU167" s="24" t="s">
        <v>88</v>
      </c>
      <c r="AY167" s="24" t="s">
        <v>174</v>
      </c>
      <c r="BE167" s="232">
        <f>IF(N167="základní",J167,0)</f>
        <v>0</v>
      </c>
      <c r="BF167" s="232">
        <f>IF(N167="snížená",J167,0)</f>
        <v>0</v>
      </c>
      <c r="BG167" s="232">
        <f>IF(N167="zákl. přenesená",J167,0)</f>
        <v>0</v>
      </c>
      <c r="BH167" s="232">
        <f>IF(N167="sníž. přenesená",J167,0)</f>
        <v>0</v>
      </c>
      <c r="BI167" s="232">
        <f>IF(N167="nulová",J167,0)</f>
        <v>0</v>
      </c>
      <c r="BJ167" s="24" t="s">
        <v>173</v>
      </c>
      <c r="BK167" s="232">
        <f>ROUND(I167*H167,2)</f>
        <v>0</v>
      </c>
      <c r="BL167" s="24" t="s">
        <v>173</v>
      </c>
      <c r="BM167" s="24" t="s">
        <v>442</v>
      </c>
    </row>
    <row r="168" s="1" customFormat="1">
      <c r="B168" s="47"/>
      <c r="C168" s="75"/>
      <c r="D168" s="235" t="s">
        <v>242</v>
      </c>
      <c r="E168" s="75"/>
      <c r="F168" s="276" t="s">
        <v>443</v>
      </c>
      <c r="G168" s="75"/>
      <c r="H168" s="75"/>
      <c r="I168" s="205"/>
      <c r="J168" s="75"/>
      <c r="K168" s="75"/>
      <c r="L168" s="73"/>
      <c r="M168" s="277"/>
      <c r="N168" s="48"/>
      <c r="O168" s="48"/>
      <c r="P168" s="48"/>
      <c r="Q168" s="48"/>
      <c r="R168" s="48"/>
      <c r="S168" s="48"/>
      <c r="T168" s="96"/>
      <c r="AT168" s="24" t="s">
        <v>242</v>
      </c>
      <c r="AU168" s="24" t="s">
        <v>88</v>
      </c>
    </row>
    <row r="169" s="12" customFormat="1">
      <c r="B169" s="244"/>
      <c r="C169" s="245"/>
      <c r="D169" s="235" t="s">
        <v>176</v>
      </c>
      <c r="E169" s="246" t="s">
        <v>41</v>
      </c>
      <c r="F169" s="247" t="s">
        <v>444</v>
      </c>
      <c r="G169" s="245"/>
      <c r="H169" s="248">
        <v>0.22900000000000001</v>
      </c>
      <c r="I169" s="249"/>
      <c r="J169" s="245"/>
      <c r="K169" s="245"/>
      <c r="L169" s="250"/>
      <c r="M169" s="251"/>
      <c r="N169" s="252"/>
      <c r="O169" s="252"/>
      <c r="P169" s="252"/>
      <c r="Q169" s="252"/>
      <c r="R169" s="252"/>
      <c r="S169" s="252"/>
      <c r="T169" s="253"/>
      <c r="AT169" s="254" t="s">
        <v>176</v>
      </c>
      <c r="AU169" s="254" t="s">
        <v>88</v>
      </c>
      <c r="AV169" s="12" t="s">
        <v>88</v>
      </c>
      <c r="AW169" s="12" t="s">
        <v>43</v>
      </c>
      <c r="AX169" s="12" t="s">
        <v>86</v>
      </c>
      <c r="AY169" s="254" t="s">
        <v>174</v>
      </c>
    </row>
    <row r="170" s="1" customFormat="1" ht="16.5" customHeight="1">
      <c r="B170" s="47"/>
      <c r="C170" s="221" t="s">
        <v>445</v>
      </c>
      <c r="D170" s="221" t="s">
        <v>170</v>
      </c>
      <c r="E170" s="222" t="s">
        <v>446</v>
      </c>
      <c r="F170" s="223" t="s">
        <v>447</v>
      </c>
      <c r="G170" s="224" t="s">
        <v>240</v>
      </c>
      <c r="H170" s="225">
        <v>6.2400000000000002</v>
      </c>
      <c r="I170" s="226"/>
      <c r="J170" s="227">
        <f>ROUND(I170*H170,2)</f>
        <v>0</v>
      </c>
      <c r="K170" s="223" t="s">
        <v>335</v>
      </c>
      <c r="L170" s="73"/>
      <c r="M170" s="228" t="s">
        <v>41</v>
      </c>
      <c r="N170" s="229" t="s">
        <v>52</v>
      </c>
      <c r="O170" s="48"/>
      <c r="P170" s="230">
        <f>O170*H170</f>
        <v>0</v>
      </c>
      <c r="Q170" s="230">
        <v>0</v>
      </c>
      <c r="R170" s="230">
        <f>Q170*H170</f>
        <v>0</v>
      </c>
      <c r="S170" s="230">
        <v>0</v>
      </c>
      <c r="T170" s="231">
        <f>S170*H170</f>
        <v>0</v>
      </c>
      <c r="AR170" s="24" t="s">
        <v>173</v>
      </c>
      <c r="AT170" s="24" t="s">
        <v>170</v>
      </c>
      <c r="AU170" s="24" t="s">
        <v>88</v>
      </c>
      <c r="AY170" s="24" t="s">
        <v>174</v>
      </c>
      <c r="BE170" s="232">
        <f>IF(N170="základní",J170,0)</f>
        <v>0</v>
      </c>
      <c r="BF170" s="232">
        <f>IF(N170="snížená",J170,0)</f>
        <v>0</v>
      </c>
      <c r="BG170" s="232">
        <f>IF(N170="zákl. přenesená",J170,0)</f>
        <v>0</v>
      </c>
      <c r="BH170" s="232">
        <f>IF(N170="sníž. přenesená",J170,0)</f>
        <v>0</v>
      </c>
      <c r="BI170" s="232">
        <f>IF(N170="nulová",J170,0)</f>
        <v>0</v>
      </c>
      <c r="BJ170" s="24" t="s">
        <v>173</v>
      </c>
      <c r="BK170" s="232">
        <f>ROUND(I170*H170,2)</f>
        <v>0</v>
      </c>
      <c r="BL170" s="24" t="s">
        <v>173</v>
      </c>
      <c r="BM170" s="24" t="s">
        <v>448</v>
      </c>
    </row>
    <row r="171" s="1" customFormat="1">
      <c r="B171" s="47"/>
      <c r="C171" s="75"/>
      <c r="D171" s="235" t="s">
        <v>242</v>
      </c>
      <c r="E171" s="75"/>
      <c r="F171" s="276" t="s">
        <v>449</v>
      </c>
      <c r="G171" s="75"/>
      <c r="H171" s="75"/>
      <c r="I171" s="205"/>
      <c r="J171" s="75"/>
      <c r="K171" s="75"/>
      <c r="L171" s="73"/>
      <c r="M171" s="277"/>
      <c r="N171" s="48"/>
      <c r="O171" s="48"/>
      <c r="P171" s="48"/>
      <c r="Q171" s="48"/>
      <c r="R171" s="48"/>
      <c r="S171" s="48"/>
      <c r="T171" s="96"/>
      <c r="AT171" s="24" t="s">
        <v>242</v>
      </c>
      <c r="AU171" s="24" t="s">
        <v>88</v>
      </c>
    </row>
    <row r="172" s="12" customFormat="1">
      <c r="B172" s="244"/>
      <c r="C172" s="245"/>
      <c r="D172" s="235" t="s">
        <v>176</v>
      </c>
      <c r="E172" s="246" t="s">
        <v>41</v>
      </c>
      <c r="F172" s="247" t="s">
        <v>450</v>
      </c>
      <c r="G172" s="245"/>
      <c r="H172" s="248">
        <v>6.2400000000000002</v>
      </c>
      <c r="I172" s="249"/>
      <c r="J172" s="245"/>
      <c r="K172" s="245"/>
      <c r="L172" s="250"/>
      <c r="M172" s="251"/>
      <c r="N172" s="252"/>
      <c r="O172" s="252"/>
      <c r="P172" s="252"/>
      <c r="Q172" s="252"/>
      <c r="R172" s="252"/>
      <c r="S172" s="252"/>
      <c r="T172" s="253"/>
      <c r="AT172" s="254" t="s">
        <v>176</v>
      </c>
      <c r="AU172" s="254" t="s">
        <v>88</v>
      </c>
      <c r="AV172" s="12" t="s">
        <v>88</v>
      </c>
      <c r="AW172" s="12" t="s">
        <v>43</v>
      </c>
      <c r="AX172" s="12" t="s">
        <v>86</v>
      </c>
      <c r="AY172" s="254" t="s">
        <v>174</v>
      </c>
    </row>
    <row r="173" s="14" customFormat="1" ht="29.88" customHeight="1">
      <c r="B173" s="278"/>
      <c r="C173" s="279"/>
      <c r="D173" s="280" t="s">
        <v>78</v>
      </c>
      <c r="E173" s="292" t="s">
        <v>216</v>
      </c>
      <c r="F173" s="292" t="s">
        <v>451</v>
      </c>
      <c r="G173" s="279"/>
      <c r="H173" s="279"/>
      <c r="I173" s="282"/>
      <c r="J173" s="293">
        <f>BK173</f>
        <v>0</v>
      </c>
      <c r="K173" s="279"/>
      <c r="L173" s="284"/>
      <c r="M173" s="285"/>
      <c r="N173" s="286"/>
      <c r="O173" s="286"/>
      <c r="P173" s="287">
        <f>SUM(P174:P188)</f>
        <v>0</v>
      </c>
      <c r="Q173" s="286"/>
      <c r="R173" s="287">
        <f>SUM(R174:R188)</f>
        <v>2.0956926769499997</v>
      </c>
      <c r="S173" s="286"/>
      <c r="T173" s="288">
        <f>SUM(T174:T188)</f>
        <v>2.3675999999999999</v>
      </c>
      <c r="AR173" s="289" t="s">
        <v>86</v>
      </c>
      <c r="AT173" s="290" t="s">
        <v>78</v>
      </c>
      <c r="AU173" s="290" t="s">
        <v>86</v>
      </c>
      <c r="AY173" s="289" t="s">
        <v>174</v>
      </c>
      <c r="BK173" s="291">
        <f>SUM(BK174:BK188)</f>
        <v>0</v>
      </c>
    </row>
    <row r="174" s="1" customFormat="1" ht="38.25" customHeight="1">
      <c r="B174" s="47"/>
      <c r="C174" s="221" t="s">
        <v>452</v>
      </c>
      <c r="D174" s="221" t="s">
        <v>170</v>
      </c>
      <c r="E174" s="222" t="s">
        <v>453</v>
      </c>
      <c r="F174" s="223" t="s">
        <v>454</v>
      </c>
      <c r="G174" s="224" t="s">
        <v>334</v>
      </c>
      <c r="H174" s="225">
        <v>15.68</v>
      </c>
      <c r="I174" s="226"/>
      <c r="J174" s="227">
        <f>ROUND(I174*H174,2)</f>
        <v>0</v>
      </c>
      <c r="K174" s="223" t="s">
        <v>335</v>
      </c>
      <c r="L174" s="73"/>
      <c r="M174" s="228" t="s">
        <v>41</v>
      </c>
      <c r="N174" s="229" t="s">
        <v>52</v>
      </c>
      <c r="O174" s="48"/>
      <c r="P174" s="230">
        <f>O174*H174</f>
        <v>0</v>
      </c>
      <c r="Q174" s="230">
        <v>0.065699999999999995</v>
      </c>
      <c r="R174" s="230">
        <f>Q174*H174</f>
        <v>1.030176</v>
      </c>
      <c r="S174" s="230">
        <v>0.074999999999999997</v>
      </c>
      <c r="T174" s="231">
        <f>S174*H174</f>
        <v>1.1759999999999999</v>
      </c>
      <c r="AR174" s="24" t="s">
        <v>173</v>
      </c>
      <c r="AT174" s="24" t="s">
        <v>170</v>
      </c>
      <c r="AU174" s="24" t="s">
        <v>88</v>
      </c>
      <c r="AY174" s="24" t="s">
        <v>174</v>
      </c>
      <c r="BE174" s="232">
        <f>IF(N174="základní",J174,0)</f>
        <v>0</v>
      </c>
      <c r="BF174" s="232">
        <f>IF(N174="snížená",J174,0)</f>
        <v>0</v>
      </c>
      <c r="BG174" s="232">
        <f>IF(N174="zákl. přenesená",J174,0)</f>
        <v>0</v>
      </c>
      <c r="BH174" s="232">
        <f>IF(N174="sníž. přenesená",J174,0)</f>
        <v>0</v>
      </c>
      <c r="BI174" s="232">
        <f>IF(N174="nulová",J174,0)</f>
        <v>0</v>
      </c>
      <c r="BJ174" s="24" t="s">
        <v>173</v>
      </c>
      <c r="BK174" s="232">
        <f>ROUND(I174*H174,2)</f>
        <v>0</v>
      </c>
      <c r="BL174" s="24" t="s">
        <v>173</v>
      </c>
      <c r="BM174" s="24" t="s">
        <v>455</v>
      </c>
    </row>
    <row r="175" s="1" customFormat="1">
      <c r="B175" s="47"/>
      <c r="C175" s="75"/>
      <c r="D175" s="235" t="s">
        <v>242</v>
      </c>
      <c r="E175" s="75"/>
      <c r="F175" s="276" t="s">
        <v>456</v>
      </c>
      <c r="G175" s="75"/>
      <c r="H175" s="75"/>
      <c r="I175" s="205"/>
      <c r="J175" s="75"/>
      <c r="K175" s="75"/>
      <c r="L175" s="73"/>
      <c r="M175" s="277"/>
      <c r="N175" s="48"/>
      <c r="O175" s="48"/>
      <c r="P175" s="48"/>
      <c r="Q175" s="48"/>
      <c r="R175" s="48"/>
      <c r="S175" s="48"/>
      <c r="T175" s="96"/>
      <c r="AT175" s="24" t="s">
        <v>242</v>
      </c>
      <c r="AU175" s="24" t="s">
        <v>88</v>
      </c>
    </row>
    <row r="176" s="11" customFormat="1">
      <c r="B176" s="233"/>
      <c r="C176" s="234"/>
      <c r="D176" s="235" t="s">
        <v>176</v>
      </c>
      <c r="E176" s="236" t="s">
        <v>41</v>
      </c>
      <c r="F176" s="237" t="s">
        <v>457</v>
      </c>
      <c r="G176" s="234"/>
      <c r="H176" s="236" t="s">
        <v>41</v>
      </c>
      <c r="I176" s="238"/>
      <c r="J176" s="234"/>
      <c r="K176" s="234"/>
      <c r="L176" s="239"/>
      <c r="M176" s="240"/>
      <c r="N176" s="241"/>
      <c r="O176" s="241"/>
      <c r="P176" s="241"/>
      <c r="Q176" s="241"/>
      <c r="R176" s="241"/>
      <c r="S176" s="241"/>
      <c r="T176" s="242"/>
      <c r="AT176" s="243" t="s">
        <v>176</v>
      </c>
      <c r="AU176" s="243" t="s">
        <v>88</v>
      </c>
      <c r="AV176" s="11" t="s">
        <v>86</v>
      </c>
      <c r="AW176" s="11" t="s">
        <v>43</v>
      </c>
      <c r="AX176" s="11" t="s">
        <v>79</v>
      </c>
      <c r="AY176" s="243" t="s">
        <v>174</v>
      </c>
    </row>
    <row r="177" s="12" customFormat="1">
      <c r="B177" s="244"/>
      <c r="C177" s="245"/>
      <c r="D177" s="235" t="s">
        <v>176</v>
      </c>
      <c r="E177" s="246" t="s">
        <v>41</v>
      </c>
      <c r="F177" s="247" t="s">
        <v>458</v>
      </c>
      <c r="G177" s="245"/>
      <c r="H177" s="248">
        <v>12.6</v>
      </c>
      <c r="I177" s="249"/>
      <c r="J177" s="245"/>
      <c r="K177" s="245"/>
      <c r="L177" s="250"/>
      <c r="M177" s="251"/>
      <c r="N177" s="252"/>
      <c r="O177" s="252"/>
      <c r="P177" s="252"/>
      <c r="Q177" s="252"/>
      <c r="R177" s="252"/>
      <c r="S177" s="252"/>
      <c r="T177" s="253"/>
      <c r="AT177" s="254" t="s">
        <v>176</v>
      </c>
      <c r="AU177" s="254" t="s">
        <v>88</v>
      </c>
      <c r="AV177" s="12" t="s">
        <v>88</v>
      </c>
      <c r="AW177" s="12" t="s">
        <v>43</v>
      </c>
      <c r="AX177" s="12" t="s">
        <v>79</v>
      </c>
      <c r="AY177" s="254" t="s">
        <v>174</v>
      </c>
    </row>
    <row r="178" s="12" customFormat="1">
      <c r="B178" s="244"/>
      <c r="C178" s="245"/>
      <c r="D178" s="235" t="s">
        <v>176</v>
      </c>
      <c r="E178" s="246" t="s">
        <v>41</v>
      </c>
      <c r="F178" s="247" t="s">
        <v>459</v>
      </c>
      <c r="G178" s="245"/>
      <c r="H178" s="248">
        <v>3.0800000000000001</v>
      </c>
      <c r="I178" s="249"/>
      <c r="J178" s="245"/>
      <c r="K178" s="245"/>
      <c r="L178" s="250"/>
      <c r="M178" s="251"/>
      <c r="N178" s="252"/>
      <c r="O178" s="252"/>
      <c r="P178" s="252"/>
      <c r="Q178" s="252"/>
      <c r="R178" s="252"/>
      <c r="S178" s="252"/>
      <c r="T178" s="253"/>
      <c r="AT178" s="254" t="s">
        <v>176</v>
      </c>
      <c r="AU178" s="254" t="s">
        <v>88</v>
      </c>
      <c r="AV178" s="12" t="s">
        <v>88</v>
      </c>
      <c r="AW178" s="12" t="s">
        <v>43</v>
      </c>
      <c r="AX178" s="12" t="s">
        <v>79</v>
      </c>
      <c r="AY178" s="254" t="s">
        <v>174</v>
      </c>
    </row>
    <row r="179" s="13" customFormat="1">
      <c r="B179" s="255"/>
      <c r="C179" s="256"/>
      <c r="D179" s="235" t="s">
        <v>176</v>
      </c>
      <c r="E179" s="257" t="s">
        <v>41</v>
      </c>
      <c r="F179" s="258" t="s">
        <v>183</v>
      </c>
      <c r="G179" s="256"/>
      <c r="H179" s="259">
        <v>15.68</v>
      </c>
      <c r="I179" s="260"/>
      <c r="J179" s="256"/>
      <c r="K179" s="256"/>
      <c r="L179" s="261"/>
      <c r="M179" s="262"/>
      <c r="N179" s="263"/>
      <c r="O179" s="263"/>
      <c r="P179" s="263"/>
      <c r="Q179" s="263"/>
      <c r="R179" s="263"/>
      <c r="S179" s="263"/>
      <c r="T179" s="264"/>
      <c r="AT179" s="265" t="s">
        <v>176</v>
      </c>
      <c r="AU179" s="265" t="s">
        <v>88</v>
      </c>
      <c r="AV179" s="13" t="s">
        <v>173</v>
      </c>
      <c r="AW179" s="13" t="s">
        <v>43</v>
      </c>
      <c r="AX179" s="13" t="s">
        <v>86</v>
      </c>
      <c r="AY179" s="265" t="s">
        <v>174</v>
      </c>
    </row>
    <row r="180" s="1" customFormat="1" ht="38.25" customHeight="1">
      <c r="B180" s="47"/>
      <c r="C180" s="221" t="s">
        <v>460</v>
      </c>
      <c r="D180" s="221" t="s">
        <v>170</v>
      </c>
      <c r="E180" s="222" t="s">
        <v>461</v>
      </c>
      <c r="F180" s="223" t="s">
        <v>462</v>
      </c>
      <c r="G180" s="224" t="s">
        <v>334</v>
      </c>
      <c r="H180" s="225">
        <v>15.888</v>
      </c>
      <c r="I180" s="226"/>
      <c r="J180" s="227">
        <f>ROUND(I180*H180,2)</f>
        <v>0</v>
      </c>
      <c r="K180" s="223" t="s">
        <v>335</v>
      </c>
      <c r="L180" s="73"/>
      <c r="M180" s="228" t="s">
        <v>41</v>
      </c>
      <c r="N180" s="229" t="s">
        <v>52</v>
      </c>
      <c r="O180" s="48"/>
      <c r="P180" s="230">
        <f>O180*H180</f>
        <v>0</v>
      </c>
      <c r="Q180" s="230">
        <v>0.066961699999999999</v>
      </c>
      <c r="R180" s="230">
        <f>Q180*H180</f>
        <v>1.0638874895999999</v>
      </c>
      <c r="S180" s="230">
        <v>0.074999999999999997</v>
      </c>
      <c r="T180" s="231">
        <f>S180*H180</f>
        <v>1.1916</v>
      </c>
      <c r="AR180" s="24" t="s">
        <v>173</v>
      </c>
      <c r="AT180" s="24" t="s">
        <v>170</v>
      </c>
      <c r="AU180" s="24" t="s">
        <v>88</v>
      </c>
      <c r="AY180" s="24" t="s">
        <v>174</v>
      </c>
      <c r="BE180" s="232">
        <f>IF(N180="základní",J180,0)</f>
        <v>0</v>
      </c>
      <c r="BF180" s="232">
        <f>IF(N180="snížená",J180,0)</f>
        <v>0</v>
      </c>
      <c r="BG180" s="232">
        <f>IF(N180="zákl. přenesená",J180,0)</f>
        <v>0</v>
      </c>
      <c r="BH180" s="232">
        <f>IF(N180="sníž. přenesená",J180,0)</f>
        <v>0</v>
      </c>
      <c r="BI180" s="232">
        <f>IF(N180="nulová",J180,0)</f>
        <v>0</v>
      </c>
      <c r="BJ180" s="24" t="s">
        <v>173</v>
      </c>
      <c r="BK180" s="232">
        <f>ROUND(I180*H180,2)</f>
        <v>0</v>
      </c>
      <c r="BL180" s="24" t="s">
        <v>173</v>
      </c>
      <c r="BM180" s="24" t="s">
        <v>463</v>
      </c>
    </row>
    <row r="181" s="1" customFormat="1">
      <c r="B181" s="47"/>
      <c r="C181" s="75"/>
      <c r="D181" s="235" t="s">
        <v>242</v>
      </c>
      <c r="E181" s="75"/>
      <c r="F181" s="276" t="s">
        <v>456</v>
      </c>
      <c r="G181" s="75"/>
      <c r="H181" s="75"/>
      <c r="I181" s="205"/>
      <c r="J181" s="75"/>
      <c r="K181" s="75"/>
      <c r="L181" s="73"/>
      <c r="M181" s="277"/>
      <c r="N181" s="48"/>
      <c r="O181" s="48"/>
      <c r="P181" s="48"/>
      <c r="Q181" s="48"/>
      <c r="R181" s="48"/>
      <c r="S181" s="48"/>
      <c r="T181" s="96"/>
      <c r="AT181" s="24" t="s">
        <v>242</v>
      </c>
      <c r="AU181" s="24" t="s">
        <v>88</v>
      </c>
    </row>
    <row r="182" s="11" customFormat="1">
      <c r="B182" s="233"/>
      <c r="C182" s="234"/>
      <c r="D182" s="235" t="s">
        <v>176</v>
      </c>
      <c r="E182" s="236" t="s">
        <v>41</v>
      </c>
      <c r="F182" s="237" t="s">
        <v>464</v>
      </c>
      <c r="G182" s="234"/>
      <c r="H182" s="236" t="s">
        <v>41</v>
      </c>
      <c r="I182" s="238"/>
      <c r="J182" s="234"/>
      <c r="K182" s="234"/>
      <c r="L182" s="239"/>
      <c r="M182" s="240"/>
      <c r="N182" s="241"/>
      <c r="O182" s="241"/>
      <c r="P182" s="241"/>
      <c r="Q182" s="241"/>
      <c r="R182" s="241"/>
      <c r="S182" s="241"/>
      <c r="T182" s="242"/>
      <c r="AT182" s="243" t="s">
        <v>176</v>
      </c>
      <c r="AU182" s="243" t="s">
        <v>88</v>
      </c>
      <c r="AV182" s="11" t="s">
        <v>86</v>
      </c>
      <c r="AW182" s="11" t="s">
        <v>43</v>
      </c>
      <c r="AX182" s="11" t="s">
        <v>79</v>
      </c>
      <c r="AY182" s="243" t="s">
        <v>174</v>
      </c>
    </row>
    <row r="183" s="12" customFormat="1">
      <c r="B183" s="244"/>
      <c r="C183" s="245"/>
      <c r="D183" s="235" t="s">
        <v>176</v>
      </c>
      <c r="E183" s="246" t="s">
        <v>41</v>
      </c>
      <c r="F183" s="247" t="s">
        <v>465</v>
      </c>
      <c r="G183" s="245"/>
      <c r="H183" s="248">
        <v>10.08</v>
      </c>
      <c r="I183" s="249"/>
      <c r="J183" s="245"/>
      <c r="K183" s="245"/>
      <c r="L183" s="250"/>
      <c r="M183" s="251"/>
      <c r="N183" s="252"/>
      <c r="O183" s="252"/>
      <c r="P183" s="252"/>
      <c r="Q183" s="252"/>
      <c r="R183" s="252"/>
      <c r="S183" s="252"/>
      <c r="T183" s="253"/>
      <c r="AT183" s="254" t="s">
        <v>176</v>
      </c>
      <c r="AU183" s="254" t="s">
        <v>88</v>
      </c>
      <c r="AV183" s="12" t="s">
        <v>88</v>
      </c>
      <c r="AW183" s="12" t="s">
        <v>43</v>
      </c>
      <c r="AX183" s="12" t="s">
        <v>79</v>
      </c>
      <c r="AY183" s="254" t="s">
        <v>174</v>
      </c>
    </row>
    <row r="184" s="12" customFormat="1">
      <c r="B184" s="244"/>
      <c r="C184" s="245"/>
      <c r="D184" s="235" t="s">
        <v>176</v>
      </c>
      <c r="E184" s="246" t="s">
        <v>41</v>
      </c>
      <c r="F184" s="247" t="s">
        <v>466</v>
      </c>
      <c r="G184" s="245"/>
      <c r="H184" s="248">
        <v>4.4880000000000004</v>
      </c>
      <c r="I184" s="249"/>
      <c r="J184" s="245"/>
      <c r="K184" s="245"/>
      <c r="L184" s="250"/>
      <c r="M184" s="251"/>
      <c r="N184" s="252"/>
      <c r="O184" s="252"/>
      <c r="P184" s="252"/>
      <c r="Q184" s="252"/>
      <c r="R184" s="252"/>
      <c r="S184" s="252"/>
      <c r="T184" s="253"/>
      <c r="AT184" s="254" t="s">
        <v>176</v>
      </c>
      <c r="AU184" s="254" t="s">
        <v>88</v>
      </c>
      <c r="AV184" s="12" t="s">
        <v>88</v>
      </c>
      <c r="AW184" s="12" t="s">
        <v>43</v>
      </c>
      <c r="AX184" s="12" t="s">
        <v>79</v>
      </c>
      <c r="AY184" s="254" t="s">
        <v>174</v>
      </c>
    </row>
    <row r="185" s="12" customFormat="1">
      <c r="B185" s="244"/>
      <c r="C185" s="245"/>
      <c r="D185" s="235" t="s">
        <v>176</v>
      </c>
      <c r="E185" s="246" t="s">
        <v>41</v>
      </c>
      <c r="F185" s="247" t="s">
        <v>467</v>
      </c>
      <c r="G185" s="245"/>
      <c r="H185" s="248">
        <v>1.3200000000000001</v>
      </c>
      <c r="I185" s="249"/>
      <c r="J185" s="245"/>
      <c r="K185" s="245"/>
      <c r="L185" s="250"/>
      <c r="M185" s="251"/>
      <c r="N185" s="252"/>
      <c r="O185" s="252"/>
      <c r="P185" s="252"/>
      <c r="Q185" s="252"/>
      <c r="R185" s="252"/>
      <c r="S185" s="252"/>
      <c r="T185" s="253"/>
      <c r="AT185" s="254" t="s">
        <v>176</v>
      </c>
      <c r="AU185" s="254" t="s">
        <v>88</v>
      </c>
      <c r="AV185" s="12" t="s">
        <v>88</v>
      </c>
      <c r="AW185" s="12" t="s">
        <v>43</v>
      </c>
      <c r="AX185" s="12" t="s">
        <v>79</v>
      </c>
      <c r="AY185" s="254" t="s">
        <v>174</v>
      </c>
    </row>
    <row r="186" s="13" customFormat="1">
      <c r="B186" s="255"/>
      <c r="C186" s="256"/>
      <c r="D186" s="235" t="s">
        <v>176</v>
      </c>
      <c r="E186" s="257" t="s">
        <v>41</v>
      </c>
      <c r="F186" s="258" t="s">
        <v>183</v>
      </c>
      <c r="G186" s="256"/>
      <c r="H186" s="259">
        <v>15.888</v>
      </c>
      <c r="I186" s="260"/>
      <c r="J186" s="256"/>
      <c r="K186" s="256"/>
      <c r="L186" s="261"/>
      <c r="M186" s="262"/>
      <c r="N186" s="263"/>
      <c r="O186" s="263"/>
      <c r="P186" s="263"/>
      <c r="Q186" s="263"/>
      <c r="R186" s="263"/>
      <c r="S186" s="263"/>
      <c r="T186" s="264"/>
      <c r="AT186" s="265" t="s">
        <v>176</v>
      </c>
      <c r="AU186" s="265" t="s">
        <v>88</v>
      </c>
      <c r="AV186" s="13" t="s">
        <v>173</v>
      </c>
      <c r="AW186" s="13" t="s">
        <v>43</v>
      </c>
      <c r="AX186" s="13" t="s">
        <v>86</v>
      </c>
      <c r="AY186" s="265" t="s">
        <v>174</v>
      </c>
    </row>
    <row r="187" s="1" customFormat="1" ht="51" customHeight="1">
      <c r="B187" s="47"/>
      <c r="C187" s="221" t="s">
        <v>468</v>
      </c>
      <c r="D187" s="221" t="s">
        <v>170</v>
      </c>
      <c r="E187" s="222" t="s">
        <v>469</v>
      </c>
      <c r="F187" s="223" t="s">
        <v>470</v>
      </c>
      <c r="G187" s="224" t="s">
        <v>248</v>
      </c>
      <c r="H187" s="225">
        <v>3.5</v>
      </c>
      <c r="I187" s="226"/>
      <c r="J187" s="227">
        <f>ROUND(I187*H187,2)</f>
        <v>0</v>
      </c>
      <c r="K187" s="223" t="s">
        <v>335</v>
      </c>
      <c r="L187" s="73"/>
      <c r="M187" s="228" t="s">
        <v>41</v>
      </c>
      <c r="N187" s="229" t="s">
        <v>52</v>
      </c>
      <c r="O187" s="48"/>
      <c r="P187" s="230">
        <f>O187*H187</f>
        <v>0</v>
      </c>
      <c r="Q187" s="230">
        <v>0.00046548210000000001</v>
      </c>
      <c r="R187" s="230">
        <f>Q187*H187</f>
        <v>0.0016291873499999999</v>
      </c>
      <c r="S187" s="230">
        <v>0</v>
      </c>
      <c r="T187" s="231">
        <f>S187*H187</f>
        <v>0</v>
      </c>
      <c r="AR187" s="24" t="s">
        <v>173</v>
      </c>
      <c r="AT187" s="24" t="s">
        <v>170</v>
      </c>
      <c r="AU187" s="24" t="s">
        <v>88</v>
      </c>
      <c r="AY187" s="24" t="s">
        <v>174</v>
      </c>
      <c r="BE187" s="232">
        <f>IF(N187="základní",J187,0)</f>
        <v>0</v>
      </c>
      <c r="BF187" s="232">
        <f>IF(N187="snížená",J187,0)</f>
        <v>0</v>
      </c>
      <c r="BG187" s="232">
        <f>IF(N187="zákl. přenesená",J187,0)</f>
        <v>0</v>
      </c>
      <c r="BH187" s="232">
        <f>IF(N187="sníž. přenesená",J187,0)</f>
        <v>0</v>
      </c>
      <c r="BI187" s="232">
        <f>IF(N187="nulová",J187,0)</f>
        <v>0</v>
      </c>
      <c r="BJ187" s="24" t="s">
        <v>173</v>
      </c>
      <c r="BK187" s="232">
        <f>ROUND(I187*H187,2)</f>
        <v>0</v>
      </c>
      <c r="BL187" s="24" t="s">
        <v>173</v>
      </c>
      <c r="BM187" s="24" t="s">
        <v>471</v>
      </c>
    </row>
    <row r="188" s="1" customFormat="1">
      <c r="B188" s="47"/>
      <c r="C188" s="75"/>
      <c r="D188" s="235" t="s">
        <v>231</v>
      </c>
      <c r="E188" s="75"/>
      <c r="F188" s="276" t="s">
        <v>472</v>
      </c>
      <c r="G188" s="75"/>
      <c r="H188" s="75"/>
      <c r="I188" s="205"/>
      <c r="J188" s="75"/>
      <c r="K188" s="75"/>
      <c r="L188" s="73"/>
      <c r="M188" s="277"/>
      <c r="N188" s="48"/>
      <c r="O188" s="48"/>
      <c r="P188" s="48"/>
      <c r="Q188" s="48"/>
      <c r="R188" s="48"/>
      <c r="S188" s="48"/>
      <c r="T188" s="96"/>
      <c r="AT188" s="24" t="s">
        <v>231</v>
      </c>
      <c r="AU188" s="24" t="s">
        <v>88</v>
      </c>
    </row>
    <row r="189" s="14" customFormat="1" ht="29.88" customHeight="1">
      <c r="B189" s="278"/>
      <c r="C189" s="279"/>
      <c r="D189" s="280" t="s">
        <v>78</v>
      </c>
      <c r="E189" s="292" t="s">
        <v>237</v>
      </c>
      <c r="F189" s="292" t="s">
        <v>473</v>
      </c>
      <c r="G189" s="279"/>
      <c r="H189" s="279"/>
      <c r="I189" s="282"/>
      <c r="J189" s="293">
        <f>BK189</f>
        <v>0</v>
      </c>
      <c r="K189" s="279"/>
      <c r="L189" s="284"/>
      <c r="M189" s="285"/>
      <c r="N189" s="286"/>
      <c r="O189" s="286"/>
      <c r="P189" s="287">
        <f>SUM(P190:P262)</f>
        <v>0</v>
      </c>
      <c r="Q189" s="286"/>
      <c r="R189" s="287">
        <f>SUM(R190:R262)</f>
        <v>3.3702747999999998</v>
      </c>
      <c r="S189" s="286"/>
      <c r="T189" s="288">
        <f>SUM(T190:T262)</f>
        <v>1.5325099999999998</v>
      </c>
      <c r="AR189" s="289" t="s">
        <v>86</v>
      </c>
      <c r="AT189" s="290" t="s">
        <v>78</v>
      </c>
      <c r="AU189" s="290" t="s">
        <v>86</v>
      </c>
      <c r="AY189" s="289" t="s">
        <v>174</v>
      </c>
      <c r="BK189" s="291">
        <f>SUM(BK190:BK262)</f>
        <v>0</v>
      </c>
    </row>
    <row r="190" s="1" customFormat="1" ht="16.5" customHeight="1">
      <c r="B190" s="47"/>
      <c r="C190" s="221" t="s">
        <v>474</v>
      </c>
      <c r="D190" s="221" t="s">
        <v>170</v>
      </c>
      <c r="E190" s="222" t="s">
        <v>475</v>
      </c>
      <c r="F190" s="223" t="s">
        <v>476</v>
      </c>
      <c r="G190" s="224" t="s">
        <v>248</v>
      </c>
      <c r="H190" s="225">
        <v>12</v>
      </c>
      <c r="I190" s="226"/>
      <c r="J190" s="227">
        <f>ROUND(I190*H190,2)</f>
        <v>0</v>
      </c>
      <c r="K190" s="223" t="s">
        <v>335</v>
      </c>
      <c r="L190" s="73"/>
      <c r="M190" s="228" t="s">
        <v>41</v>
      </c>
      <c r="N190" s="229" t="s">
        <v>52</v>
      </c>
      <c r="O190" s="48"/>
      <c r="P190" s="230">
        <f>O190*H190</f>
        <v>0</v>
      </c>
      <c r="Q190" s="230">
        <v>0.00117</v>
      </c>
      <c r="R190" s="230">
        <f>Q190*H190</f>
        <v>0.01404</v>
      </c>
      <c r="S190" s="230">
        <v>0</v>
      </c>
      <c r="T190" s="231">
        <f>S190*H190</f>
        <v>0</v>
      </c>
      <c r="AR190" s="24" t="s">
        <v>173</v>
      </c>
      <c r="AT190" s="24" t="s">
        <v>170</v>
      </c>
      <c r="AU190" s="24" t="s">
        <v>88</v>
      </c>
      <c r="AY190" s="24" t="s">
        <v>174</v>
      </c>
      <c r="BE190" s="232">
        <f>IF(N190="základní",J190,0)</f>
        <v>0</v>
      </c>
      <c r="BF190" s="232">
        <f>IF(N190="snížená",J190,0)</f>
        <v>0</v>
      </c>
      <c r="BG190" s="232">
        <f>IF(N190="zákl. přenesená",J190,0)</f>
        <v>0</v>
      </c>
      <c r="BH190" s="232">
        <f>IF(N190="sníž. přenesená",J190,0)</f>
        <v>0</v>
      </c>
      <c r="BI190" s="232">
        <f>IF(N190="nulová",J190,0)</f>
        <v>0</v>
      </c>
      <c r="BJ190" s="24" t="s">
        <v>173</v>
      </c>
      <c r="BK190" s="232">
        <f>ROUND(I190*H190,2)</f>
        <v>0</v>
      </c>
      <c r="BL190" s="24" t="s">
        <v>173</v>
      </c>
      <c r="BM190" s="24" t="s">
        <v>477</v>
      </c>
    </row>
    <row r="191" s="1" customFormat="1">
      <c r="B191" s="47"/>
      <c r="C191" s="75"/>
      <c r="D191" s="235" t="s">
        <v>242</v>
      </c>
      <c r="E191" s="75"/>
      <c r="F191" s="276" t="s">
        <v>478</v>
      </c>
      <c r="G191" s="75"/>
      <c r="H191" s="75"/>
      <c r="I191" s="205"/>
      <c r="J191" s="75"/>
      <c r="K191" s="75"/>
      <c r="L191" s="73"/>
      <c r="M191" s="277"/>
      <c r="N191" s="48"/>
      <c r="O191" s="48"/>
      <c r="P191" s="48"/>
      <c r="Q191" s="48"/>
      <c r="R191" s="48"/>
      <c r="S191" s="48"/>
      <c r="T191" s="96"/>
      <c r="AT191" s="24" t="s">
        <v>242</v>
      </c>
      <c r="AU191" s="24" t="s">
        <v>88</v>
      </c>
    </row>
    <row r="192" s="1" customFormat="1">
      <c r="B192" s="47"/>
      <c r="C192" s="75"/>
      <c r="D192" s="235" t="s">
        <v>231</v>
      </c>
      <c r="E192" s="75"/>
      <c r="F192" s="276" t="s">
        <v>479</v>
      </c>
      <c r="G192" s="75"/>
      <c r="H192" s="75"/>
      <c r="I192" s="205"/>
      <c r="J192" s="75"/>
      <c r="K192" s="75"/>
      <c r="L192" s="73"/>
      <c r="M192" s="277"/>
      <c r="N192" s="48"/>
      <c r="O192" s="48"/>
      <c r="P192" s="48"/>
      <c r="Q192" s="48"/>
      <c r="R192" s="48"/>
      <c r="S192" s="48"/>
      <c r="T192" s="96"/>
      <c r="AT192" s="24" t="s">
        <v>231</v>
      </c>
      <c r="AU192" s="24" t="s">
        <v>88</v>
      </c>
    </row>
    <row r="193" s="12" customFormat="1">
      <c r="B193" s="244"/>
      <c r="C193" s="245"/>
      <c r="D193" s="235" t="s">
        <v>176</v>
      </c>
      <c r="E193" s="246" t="s">
        <v>41</v>
      </c>
      <c r="F193" s="247" t="s">
        <v>480</v>
      </c>
      <c r="G193" s="245"/>
      <c r="H193" s="248">
        <v>12</v>
      </c>
      <c r="I193" s="249"/>
      <c r="J193" s="245"/>
      <c r="K193" s="245"/>
      <c r="L193" s="250"/>
      <c r="M193" s="251"/>
      <c r="N193" s="252"/>
      <c r="O193" s="252"/>
      <c r="P193" s="252"/>
      <c r="Q193" s="252"/>
      <c r="R193" s="252"/>
      <c r="S193" s="252"/>
      <c r="T193" s="253"/>
      <c r="AT193" s="254" t="s">
        <v>176</v>
      </c>
      <c r="AU193" s="254" t="s">
        <v>88</v>
      </c>
      <c r="AV193" s="12" t="s">
        <v>88</v>
      </c>
      <c r="AW193" s="12" t="s">
        <v>43</v>
      </c>
      <c r="AX193" s="12" t="s">
        <v>86</v>
      </c>
      <c r="AY193" s="254" t="s">
        <v>174</v>
      </c>
    </row>
    <row r="194" s="1" customFormat="1" ht="16.5" customHeight="1">
      <c r="B194" s="47"/>
      <c r="C194" s="221" t="s">
        <v>481</v>
      </c>
      <c r="D194" s="221" t="s">
        <v>170</v>
      </c>
      <c r="E194" s="222" t="s">
        <v>482</v>
      </c>
      <c r="F194" s="223" t="s">
        <v>483</v>
      </c>
      <c r="G194" s="224" t="s">
        <v>248</v>
      </c>
      <c r="H194" s="225">
        <v>12</v>
      </c>
      <c r="I194" s="226"/>
      <c r="J194" s="227">
        <f>ROUND(I194*H194,2)</f>
        <v>0</v>
      </c>
      <c r="K194" s="223" t="s">
        <v>335</v>
      </c>
      <c r="L194" s="73"/>
      <c r="M194" s="228" t="s">
        <v>41</v>
      </c>
      <c r="N194" s="229" t="s">
        <v>52</v>
      </c>
      <c r="O194" s="48"/>
      <c r="P194" s="230">
        <f>O194*H194</f>
        <v>0</v>
      </c>
      <c r="Q194" s="230">
        <v>0.00066399999999999999</v>
      </c>
      <c r="R194" s="230">
        <f>Q194*H194</f>
        <v>0.0079679999999999994</v>
      </c>
      <c r="S194" s="230">
        <v>0</v>
      </c>
      <c r="T194" s="231">
        <f>S194*H194</f>
        <v>0</v>
      </c>
      <c r="AR194" s="24" t="s">
        <v>173</v>
      </c>
      <c r="AT194" s="24" t="s">
        <v>170</v>
      </c>
      <c r="AU194" s="24" t="s">
        <v>88</v>
      </c>
      <c r="AY194" s="24" t="s">
        <v>174</v>
      </c>
      <c r="BE194" s="232">
        <f>IF(N194="základní",J194,0)</f>
        <v>0</v>
      </c>
      <c r="BF194" s="232">
        <f>IF(N194="snížená",J194,0)</f>
        <v>0</v>
      </c>
      <c r="BG194" s="232">
        <f>IF(N194="zákl. přenesená",J194,0)</f>
        <v>0</v>
      </c>
      <c r="BH194" s="232">
        <f>IF(N194="sníž. přenesená",J194,0)</f>
        <v>0</v>
      </c>
      <c r="BI194" s="232">
        <f>IF(N194="nulová",J194,0)</f>
        <v>0</v>
      </c>
      <c r="BJ194" s="24" t="s">
        <v>173</v>
      </c>
      <c r="BK194" s="232">
        <f>ROUND(I194*H194,2)</f>
        <v>0</v>
      </c>
      <c r="BL194" s="24" t="s">
        <v>173</v>
      </c>
      <c r="BM194" s="24" t="s">
        <v>484</v>
      </c>
    </row>
    <row r="195" s="1" customFormat="1">
      <c r="B195" s="47"/>
      <c r="C195" s="75"/>
      <c r="D195" s="235" t="s">
        <v>242</v>
      </c>
      <c r="E195" s="75"/>
      <c r="F195" s="276" t="s">
        <v>478</v>
      </c>
      <c r="G195" s="75"/>
      <c r="H195" s="75"/>
      <c r="I195" s="205"/>
      <c r="J195" s="75"/>
      <c r="K195" s="75"/>
      <c r="L195" s="73"/>
      <c r="M195" s="277"/>
      <c r="N195" s="48"/>
      <c r="O195" s="48"/>
      <c r="P195" s="48"/>
      <c r="Q195" s="48"/>
      <c r="R195" s="48"/>
      <c r="S195" s="48"/>
      <c r="T195" s="96"/>
      <c r="AT195" s="24" t="s">
        <v>242</v>
      </c>
      <c r="AU195" s="24" t="s">
        <v>88</v>
      </c>
    </row>
    <row r="196" s="1" customFormat="1">
      <c r="B196" s="47"/>
      <c r="C196" s="75"/>
      <c r="D196" s="235" t="s">
        <v>231</v>
      </c>
      <c r="E196" s="75"/>
      <c r="F196" s="276" t="s">
        <v>479</v>
      </c>
      <c r="G196" s="75"/>
      <c r="H196" s="75"/>
      <c r="I196" s="205"/>
      <c r="J196" s="75"/>
      <c r="K196" s="75"/>
      <c r="L196" s="73"/>
      <c r="M196" s="277"/>
      <c r="N196" s="48"/>
      <c r="O196" s="48"/>
      <c r="P196" s="48"/>
      <c r="Q196" s="48"/>
      <c r="R196" s="48"/>
      <c r="S196" s="48"/>
      <c r="T196" s="96"/>
      <c r="AT196" s="24" t="s">
        <v>231</v>
      </c>
      <c r="AU196" s="24" t="s">
        <v>88</v>
      </c>
    </row>
    <row r="197" s="12" customFormat="1">
      <c r="B197" s="244"/>
      <c r="C197" s="245"/>
      <c r="D197" s="235" t="s">
        <v>176</v>
      </c>
      <c r="E197" s="246" t="s">
        <v>41</v>
      </c>
      <c r="F197" s="247" t="s">
        <v>480</v>
      </c>
      <c r="G197" s="245"/>
      <c r="H197" s="248">
        <v>12</v>
      </c>
      <c r="I197" s="249"/>
      <c r="J197" s="245"/>
      <c r="K197" s="245"/>
      <c r="L197" s="250"/>
      <c r="M197" s="251"/>
      <c r="N197" s="252"/>
      <c r="O197" s="252"/>
      <c r="P197" s="252"/>
      <c r="Q197" s="252"/>
      <c r="R197" s="252"/>
      <c r="S197" s="252"/>
      <c r="T197" s="253"/>
      <c r="AT197" s="254" t="s">
        <v>176</v>
      </c>
      <c r="AU197" s="254" t="s">
        <v>88</v>
      </c>
      <c r="AV197" s="12" t="s">
        <v>88</v>
      </c>
      <c r="AW197" s="12" t="s">
        <v>43</v>
      </c>
      <c r="AX197" s="12" t="s">
        <v>86</v>
      </c>
      <c r="AY197" s="254" t="s">
        <v>174</v>
      </c>
    </row>
    <row r="198" s="1" customFormat="1" ht="16.5" customHeight="1">
      <c r="B198" s="47"/>
      <c r="C198" s="266" t="s">
        <v>485</v>
      </c>
      <c r="D198" s="266" t="s">
        <v>217</v>
      </c>
      <c r="E198" s="267" t="s">
        <v>486</v>
      </c>
      <c r="F198" s="268" t="s">
        <v>487</v>
      </c>
      <c r="G198" s="269" t="s">
        <v>136</v>
      </c>
      <c r="H198" s="270">
        <v>0.23000000000000001</v>
      </c>
      <c r="I198" s="271"/>
      <c r="J198" s="272">
        <f>ROUND(I198*H198,2)</f>
        <v>0</v>
      </c>
      <c r="K198" s="268" t="s">
        <v>335</v>
      </c>
      <c r="L198" s="273"/>
      <c r="M198" s="274" t="s">
        <v>41</v>
      </c>
      <c r="N198" s="275" t="s">
        <v>52</v>
      </c>
      <c r="O198" s="48"/>
      <c r="P198" s="230">
        <f>O198*H198</f>
        <v>0</v>
      </c>
      <c r="Q198" s="230">
        <v>1</v>
      </c>
      <c r="R198" s="230">
        <f>Q198*H198</f>
        <v>0.23000000000000001</v>
      </c>
      <c r="S198" s="230">
        <v>0</v>
      </c>
      <c r="T198" s="231">
        <f>S198*H198</f>
        <v>0</v>
      </c>
      <c r="AR198" s="24" t="s">
        <v>221</v>
      </c>
      <c r="AT198" s="24" t="s">
        <v>217</v>
      </c>
      <c r="AU198" s="24" t="s">
        <v>88</v>
      </c>
      <c r="AY198" s="24" t="s">
        <v>174</v>
      </c>
      <c r="BE198" s="232">
        <f>IF(N198="základní",J198,0)</f>
        <v>0</v>
      </c>
      <c r="BF198" s="232">
        <f>IF(N198="snížená",J198,0)</f>
        <v>0</v>
      </c>
      <c r="BG198" s="232">
        <f>IF(N198="zákl. přenesená",J198,0)</f>
        <v>0</v>
      </c>
      <c r="BH198" s="232">
        <f>IF(N198="sníž. přenesená",J198,0)</f>
        <v>0</v>
      </c>
      <c r="BI198" s="232">
        <f>IF(N198="nulová",J198,0)</f>
        <v>0</v>
      </c>
      <c r="BJ198" s="24" t="s">
        <v>173</v>
      </c>
      <c r="BK198" s="232">
        <f>ROUND(I198*H198,2)</f>
        <v>0</v>
      </c>
      <c r="BL198" s="24" t="s">
        <v>173</v>
      </c>
      <c r="BM198" s="24" t="s">
        <v>488</v>
      </c>
    </row>
    <row r="199" s="1" customFormat="1">
      <c r="B199" s="47"/>
      <c r="C199" s="75"/>
      <c r="D199" s="235" t="s">
        <v>231</v>
      </c>
      <c r="E199" s="75"/>
      <c r="F199" s="276" t="s">
        <v>489</v>
      </c>
      <c r="G199" s="75"/>
      <c r="H199" s="75"/>
      <c r="I199" s="205"/>
      <c r="J199" s="75"/>
      <c r="K199" s="75"/>
      <c r="L199" s="73"/>
      <c r="M199" s="277"/>
      <c r="N199" s="48"/>
      <c r="O199" s="48"/>
      <c r="P199" s="48"/>
      <c r="Q199" s="48"/>
      <c r="R199" s="48"/>
      <c r="S199" s="48"/>
      <c r="T199" s="96"/>
      <c r="AT199" s="24" t="s">
        <v>231</v>
      </c>
      <c r="AU199" s="24" t="s">
        <v>88</v>
      </c>
    </row>
    <row r="200" s="12" customFormat="1">
      <c r="B200" s="244"/>
      <c r="C200" s="245"/>
      <c r="D200" s="235" t="s">
        <v>176</v>
      </c>
      <c r="E200" s="246" t="s">
        <v>41</v>
      </c>
      <c r="F200" s="247" t="s">
        <v>490</v>
      </c>
      <c r="G200" s="245"/>
      <c r="H200" s="248">
        <v>0.23000000000000001</v>
      </c>
      <c r="I200" s="249"/>
      <c r="J200" s="245"/>
      <c r="K200" s="245"/>
      <c r="L200" s="250"/>
      <c r="M200" s="251"/>
      <c r="N200" s="252"/>
      <c r="O200" s="252"/>
      <c r="P200" s="252"/>
      <c r="Q200" s="252"/>
      <c r="R200" s="252"/>
      <c r="S200" s="252"/>
      <c r="T200" s="253"/>
      <c r="AT200" s="254" t="s">
        <v>176</v>
      </c>
      <c r="AU200" s="254" t="s">
        <v>88</v>
      </c>
      <c r="AV200" s="12" t="s">
        <v>88</v>
      </c>
      <c r="AW200" s="12" t="s">
        <v>43</v>
      </c>
      <c r="AX200" s="12" t="s">
        <v>86</v>
      </c>
      <c r="AY200" s="254" t="s">
        <v>174</v>
      </c>
    </row>
    <row r="201" s="1" customFormat="1" ht="16.5" customHeight="1">
      <c r="B201" s="47"/>
      <c r="C201" s="266" t="s">
        <v>491</v>
      </c>
      <c r="D201" s="266" t="s">
        <v>217</v>
      </c>
      <c r="E201" s="267" t="s">
        <v>492</v>
      </c>
      <c r="F201" s="268" t="s">
        <v>493</v>
      </c>
      <c r="G201" s="269" t="s">
        <v>136</v>
      </c>
      <c r="H201" s="270">
        <v>0.127</v>
      </c>
      <c r="I201" s="271"/>
      <c r="J201" s="272">
        <f>ROUND(I201*H201,2)</f>
        <v>0</v>
      </c>
      <c r="K201" s="268" t="s">
        <v>335</v>
      </c>
      <c r="L201" s="273"/>
      <c r="M201" s="274" t="s">
        <v>41</v>
      </c>
      <c r="N201" s="275" t="s">
        <v>52</v>
      </c>
      <c r="O201" s="48"/>
      <c r="P201" s="230">
        <f>O201*H201</f>
        <v>0</v>
      </c>
      <c r="Q201" s="230">
        <v>1</v>
      </c>
      <c r="R201" s="230">
        <f>Q201*H201</f>
        <v>0.127</v>
      </c>
      <c r="S201" s="230">
        <v>0</v>
      </c>
      <c r="T201" s="231">
        <f>S201*H201</f>
        <v>0</v>
      </c>
      <c r="AR201" s="24" t="s">
        <v>221</v>
      </c>
      <c r="AT201" s="24" t="s">
        <v>217</v>
      </c>
      <c r="AU201" s="24" t="s">
        <v>88</v>
      </c>
      <c r="AY201" s="24" t="s">
        <v>174</v>
      </c>
      <c r="BE201" s="232">
        <f>IF(N201="základní",J201,0)</f>
        <v>0</v>
      </c>
      <c r="BF201" s="232">
        <f>IF(N201="snížená",J201,0)</f>
        <v>0</v>
      </c>
      <c r="BG201" s="232">
        <f>IF(N201="zákl. přenesená",J201,0)</f>
        <v>0</v>
      </c>
      <c r="BH201" s="232">
        <f>IF(N201="sníž. přenesená",J201,0)</f>
        <v>0</v>
      </c>
      <c r="BI201" s="232">
        <f>IF(N201="nulová",J201,0)</f>
        <v>0</v>
      </c>
      <c r="BJ201" s="24" t="s">
        <v>173</v>
      </c>
      <c r="BK201" s="232">
        <f>ROUND(I201*H201,2)</f>
        <v>0</v>
      </c>
      <c r="BL201" s="24" t="s">
        <v>173</v>
      </c>
      <c r="BM201" s="24" t="s">
        <v>494</v>
      </c>
    </row>
    <row r="202" s="1" customFormat="1">
      <c r="B202" s="47"/>
      <c r="C202" s="75"/>
      <c r="D202" s="235" t="s">
        <v>231</v>
      </c>
      <c r="E202" s="75"/>
      <c r="F202" s="276" t="s">
        <v>495</v>
      </c>
      <c r="G202" s="75"/>
      <c r="H202" s="75"/>
      <c r="I202" s="205"/>
      <c r="J202" s="75"/>
      <c r="K202" s="75"/>
      <c r="L202" s="73"/>
      <c r="M202" s="277"/>
      <c r="N202" s="48"/>
      <c r="O202" s="48"/>
      <c r="P202" s="48"/>
      <c r="Q202" s="48"/>
      <c r="R202" s="48"/>
      <c r="S202" s="48"/>
      <c r="T202" s="96"/>
      <c r="AT202" s="24" t="s">
        <v>231</v>
      </c>
      <c r="AU202" s="24" t="s">
        <v>88</v>
      </c>
    </row>
    <row r="203" s="12" customFormat="1">
      <c r="B203" s="244"/>
      <c r="C203" s="245"/>
      <c r="D203" s="235" t="s">
        <v>176</v>
      </c>
      <c r="E203" s="246" t="s">
        <v>41</v>
      </c>
      <c r="F203" s="247" t="s">
        <v>496</v>
      </c>
      <c r="G203" s="245"/>
      <c r="H203" s="248">
        <v>0.127</v>
      </c>
      <c r="I203" s="249"/>
      <c r="J203" s="245"/>
      <c r="K203" s="245"/>
      <c r="L203" s="250"/>
      <c r="M203" s="251"/>
      <c r="N203" s="252"/>
      <c r="O203" s="252"/>
      <c r="P203" s="252"/>
      <c r="Q203" s="252"/>
      <c r="R203" s="252"/>
      <c r="S203" s="252"/>
      <c r="T203" s="253"/>
      <c r="AT203" s="254" t="s">
        <v>176</v>
      </c>
      <c r="AU203" s="254" t="s">
        <v>88</v>
      </c>
      <c r="AV203" s="12" t="s">
        <v>88</v>
      </c>
      <c r="AW203" s="12" t="s">
        <v>43</v>
      </c>
      <c r="AX203" s="12" t="s">
        <v>86</v>
      </c>
      <c r="AY203" s="254" t="s">
        <v>174</v>
      </c>
    </row>
    <row r="204" s="1" customFormat="1" ht="16.5" customHeight="1">
      <c r="B204" s="47"/>
      <c r="C204" s="266" t="s">
        <v>497</v>
      </c>
      <c r="D204" s="266" t="s">
        <v>217</v>
      </c>
      <c r="E204" s="267" t="s">
        <v>498</v>
      </c>
      <c r="F204" s="268" t="s">
        <v>499</v>
      </c>
      <c r="G204" s="269" t="s">
        <v>136</v>
      </c>
      <c r="H204" s="270">
        <v>0.089999999999999997</v>
      </c>
      <c r="I204" s="271"/>
      <c r="J204" s="272">
        <f>ROUND(I204*H204,2)</f>
        <v>0</v>
      </c>
      <c r="K204" s="268" t="s">
        <v>335</v>
      </c>
      <c r="L204" s="273"/>
      <c r="M204" s="274" t="s">
        <v>41</v>
      </c>
      <c r="N204" s="275" t="s">
        <v>52</v>
      </c>
      <c r="O204" s="48"/>
      <c r="P204" s="230">
        <f>O204*H204</f>
        <v>0</v>
      </c>
      <c r="Q204" s="230">
        <v>1</v>
      </c>
      <c r="R204" s="230">
        <f>Q204*H204</f>
        <v>0.089999999999999997</v>
      </c>
      <c r="S204" s="230">
        <v>0</v>
      </c>
      <c r="T204" s="231">
        <f>S204*H204</f>
        <v>0</v>
      </c>
      <c r="AR204" s="24" t="s">
        <v>221</v>
      </c>
      <c r="AT204" s="24" t="s">
        <v>217</v>
      </c>
      <c r="AU204" s="24" t="s">
        <v>88</v>
      </c>
      <c r="AY204" s="24" t="s">
        <v>174</v>
      </c>
      <c r="BE204" s="232">
        <f>IF(N204="základní",J204,0)</f>
        <v>0</v>
      </c>
      <c r="BF204" s="232">
        <f>IF(N204="snížená",J204,0)</f>
        <v>0</v>
      </c>
      <c r="BG204" s="232">
        <f>IF(N204="zákl. přenesená",J204,0)</f>
        <v>0</v>
      </c>
      <c r="BH204" s="232">
        <f>IF(N204="sníž. přenesená",J204,0)</f>
        <v>0</v>
      </c>
      <c r="BI204" s="232">
        <f>IF(N204="nulová",J204,0)</f>
        <v>0</v>
      </c>
      <c r="BJ204" s="24" t="s">
        <v>173</v>
      </c>
      <c r="BK204" s="232">
        <f>ROUND(I204*H204,2)</f>
        <v>0</v>
      </c>
      <c r="BL204" s="24" t="s">
        <v>173</v>
      </c>
      <c r="BM204" s="24" t="s">
        <v>500</v>
      </c>
    </row>
    <row r="205" s="1" customFormat="1">
      <c r="B205" s="47"/>
      <c r="C205" s="75"/>
      <c r="D205" s="235" t="s">
        <v>231</v>
      </c>
      <c r="E205" s="75"/>
      <c r="F205" s="276" t="s">
        <v>501</v>
      </c>
      <c r="G205" s="75"/>
      <c r="H205" s="75"/>
      <c r="I205" s="205"/>
      <c r="J205" s="75"/>
      <c r="K205" s="75"/>
      <c r="L205" s="73"/>
      <c r="M205" s="277"/>
      <c r="N205" s="48"/>
      <c r="O205" s="48"/>
      <c r="P205" s="48"/>
      <c r="Q205" s="48"/>
      <c r="R205" s="48"/>
      <c r="S205" s="48"/>
      <c r="T205" s="96"/>
      <c r="AT205" s="24" t="s">
        <v>231</v>
      </c>
      <c r="AU205" s="24" t="s">
        <v>88</v>
      </c>
    </row>
    <row r="206" s="12" customFormat="1">
      <c r="B206" s="244"/>
      <c r="C206" s="245"/>
      <c r="D206" s="235" t="s">
        <v>176</v>
      </c>
      <c r="E206" s="246" t="s">
        <v>41</v>
      </c>
      <c r="F206" s="247" t="s">
        <v>502</v>
      </c>
      <c r="G206" s="245"/>
      <c r="H206" s="248">
        <v>0.089999999999999997</v>
      </c>
      <c r="I206" s="249"/>
      <c r="J206" s="245"/>
      <c r="K206" s="245"/>
      <c r="L206" s="250"/>
      <c r="M206" s="251"/>
      <c r="N206" s="252"/>
      <c r="O206" s="252"/>
      <c r="P206" s="252"/>
      <c r="Q206" s="252"/>
      <c r="R206" s="252"/>
      <c r="S206" s="252"/>
      <c r="T206" s="253"/>
      <c r="AT206" s="254" t="s">
        <v>176</v>
      </c>
      <c r="AU206" s="254" t="s">
        <v>88</v>
      </c>
      <c r="AV206" s="12" t="s">
        <v>88</v>
      </c>
      <c r="AW206" s="12" t="s">
        <v>43</v>
      </c>
      <c r="AX206" s="12" t="s">
        <v>86</v>
      </c>
      <c r="AY206" s="254" t="s">
        <v>174</v>
      </c>
    </row>
    <row r="207" s="1" customFormat="1" ht="16.5" customHeight="1">
      <c r="B207" s="47"/>
      <c r="C207" s="221" t="s">
        <v>503</v>
      </c>
      <c r="D207" s="221" t="s">
        <v>170</v>
      </c>
      <c r="E207" s="222" t="s">
        <v>504</v>
      </c>
      <c r="F207" s="223" t="s">
        <v>505</v>
      </c>
      <c r="G207" s="224" t="s">
        <v>248</v>
      </c>
      <c r="H207" s="225">
        <v>12</v>
      </c>
      <c r="I207" s="226"/>
      <c r="J207" s="227">
        <f>ROUND(I207*H207,2)</f>
        <v>0</v>
      </c>
      <c r="K207" s="223" t="s">
        <v>335</v>
      </c>
      <c r="L207" s="73"/>
      <c r="M207" s="228" t="s">
        <v>41</v>
      </c>
      <c r="N207" s="229" t="s">
        <v>52</v>
      </c>
      <c r="O207" s="48"/>
      <c r="P207" s="230">
        <f>O207*H207</f>
        <v>0</v>
      </c>
      <c r="Q207" s="230">
        <v>8.3599999999999999E-05</v>
      </c>
      <c r="R207" s="230">
        <f>Q207*H207</f>
        <v>0.0010032000000000001</v>
      </c>
      <c r="S207" s="230">
        <v>0.017999999999999999</v>
      </c>
      <c r="T207" s="231">
        <f>S207*H207</f>
        <v>0.21599999999999997</v>
      </c>
      <c r="AR207" s="24" t="s">
        <v>173</v>
      </c>
      <c r="AT207" s="24" t="s">
        <v>170</v>
      </c>
      <c r="AU207" s="24" t="s">
        <v>88</v>
      </c>
      <c r="AY207" s="24" t="s">
        <v>174</v>
      </c>
      <c r="BE207" s="232">
        <f>IF(N207="základní",J207,0)</f>
        <v>0</v>
      </c>
      <c r="BF207" s="232">
        <f>IF(N207="snížená",J207,0)</f>
        <v>0</v>
      </c>
      <c r="BG207" s="232">
        <f>IF(N207="zákl. přenesená",J207,0)</f>
        <v>0</v>
      </c>
      <c r="BH207" s="232">
        <f>IF(N207="sníž. přenesená",J207,0)</f>
        <v>0</v>
      </c>
      <c r="BI207" s="232">
        <f>IF(N207="nulová",J207,0)</f>
        <v>0</v>
      </c>
      <c r="BJ207" s="24" t="s">
        <v>173</v>
      </c>
      <c r="BK207" s="232">
        <f>ROUND(I207*H207,2)</f>
        <v>0</v>
      </c>
      <c r="BL207" s="24" t="s">
        <v>173</v>
      </c>
      <c r="BM207" s="24" t="s">
        <v>506</v>
      </c>
    </row>
    <row r="208" s="12" customFormat="1">
      <c r="B208" s="244"/>
      <c r="C208" s="245"/>
      <c r="D208" s="235" t="s">
        <v>176</v>
      </c>
      <c r="E208" s="246" t="s">
        <v>41</v>
      </c>
      <c r="F208" s="247" t="s">
        <v>480</v>
      </c>
      <c r="G208" s="245"/>
      <c r="H208" s="248">
        <v>12</v>
      </c>
      <c r="I208" s="249"/>
      <c r="J208" s="245"/>
      <c r="K208" s="245"/>
      <c r="L208" s="250"/>
      <c r="M208" s="251"/>
      <c r="N208" s="252"/>
      <c r="O208" s="252"/>
      <c r="P208" s="252"/>
      <c r="Q208" s="252"/>
      <c r="R208" s="252"/>
      <c r="S208" s="252"/>
      <c r="T208" s="253"/>
      <c r="AT208" s="254" t="s">
        <v>176</v>
      </c>
      <c r="AU208" s="254" t="s">
        <v>88</v>
      </c>
      <c r="AV208" s="12" t="s">
        <v>88</v>
      </c>
      <c r="AW208" s="12" t="s">
        <v>43</v>
      </c>
      <c r="AX208" s="12" t="s">
        <v>86</v>
      </c>
      <c r="AY208" s="254" t="s">
        <v>174</v>
      </c>
    </row>
    <row r="209" s="1" customFormat="1" ht="16.5" customHeight="1">
      <c r="B209" s="47"/>
      <c r="C209" s="221" t="s">
        <v>507</v>
      </c>
      <c r="D209" s="221" t="s">
        <v>170</v>
      </c>
      <c r="E209" s="222" t="s">
        <v>508</v>
      </c>
      <c r="F209" s="223" t="s">
        <v>509</v>
      </c>
      <c r="G209" s="224" t="s">
        <v>334</v>
      </c>
      <c r="H209" s="225">
        <v>95.680000000000007</v>
      </c>
      <c r="I209" s="226"/>
      <c r="J209" s="227">
        <f>ROUND(I209*H209,2)</f>
        <v>0</v>
      </c>
      <c r="K209" s="223" t="s">
        <v>335</v>
      </c>
      <c r="L209" s="73"/>
      <c r="M209" s="228" t="s">
        <v>41</v>
      </c>
      <c r="N209" s="229" t="s">
        <v>52</v>
      </c>
      <c r="O209" s="48"/>
      <c r="P209" s="230">
        <f>O209*H209</f>
        <v>0</v>
      </c>
      <c r="Q209" s="230">
        <v>0</v>
      </c>
      <c r="R209" s="230">
        <f>Q209*H209</f>
        <v>0</v>
      </c>
      <c r="S209" s="230">
        <v>0</v>
      </c>
      <c r="T209" s="231">
        <f>S209*H209</f>
        <v>0</v>
      </c>
      <c r="AR209" s="24" t="s">
        <v>173</v>
      </c>
      <c r="AT209" s="24" t="s">
        <v>170</v>
      </c>
      <c r="AU209" s="24" t="s">
        <v>88</v>
      </c>
      <c r="AY209" s="24" t="s">
        <v>174</v>
      </c>
      <c r="BE209" s="232">
        <f>IF(N209="základní",J209,0)</f>
        <v>0</v>
      </c>
      <c r="BF209" s="232">
        <f>IF(N209="snížená",J209,0)</f>
        <v>0</v>
      </c>
      <c r="BG209" s="232">
        <f>IF(N209="zákl. přenesená",J209,0)</f>
        <v>0</v>
      </c>
      <c r="BH209" s="232">
        <f>IF(N209="sníž. přenesená",J209,0)</f>
        <v>0</v>
      </c>
      <c r="BI209" s="232">
        <f>IF(N209="nulová",J209,0)</f>
        <v>0</v>
      </c>
      <c r="BJ209" s="24" t="s">
        <v>173</v>
      </c>
      <c r="BK209" s="232">
        <f>ROUND(I209*H209,2)</f>
        <v>0</v>
      </c>
      <c r="BL209" s="24" t="s">
        <v>173</v>
      </c>
      <c r="BM209" s="24" t="s">
        <v>510</v>
      </c>
    </row>
    <row r="210" s="1" customFormat="1">
      <c r="B210" s="47"/>
      <c r="C210" s="75"/>
      <c r="D210" s="235" t="s">
        <v>242</v>
      </c>
      <c r="E210" s="75"/>
      <c r="F210" s="276" t="s">
        <v>511</v>
      </c>
      <c r="G210" s="75"/>
      <c r="H210" s="75"/>
      <c r="I210" s="205"/>
      <c r="J210" s="75"/>
      <c r="K210" s="75"/>
      <c r="L210" s="73"/>
      <c r="M210" s="277"/>
      <c r="N210" s="48"/>
      <c r="O210" s="48"/>
      <c r="P210" s="48"/>
      <c r="Q210" s="48"/>
      <c r="R210" s="48"/>
      <c r="S210" s="48"/>
      <c r="T210" s="96"/>
      <c r="AT210" s="24" t="s">
        <v>242</v>
      </c>
      <c r="AU210" s="24" t="s">
        <v>88</v>
      </c>
    </row>
    <row r="211" s="1" customFormat="1">
      <c r="B211" s="47"/>
      <c r="C211" s="75"/>
      <c r="D211" s="235" t="s">
        <v>231</v>
      </c>
      <c r="E211" s="75"/>
      <c r="F211" s="276" t="s">
        <v>512</v>
      </c>
      <c r="G211" s="75"/>
      <c r="H211" s="75"/>
      <c r="I211" s="205"/>
      <c r="J211" s="75"/>
      <c r="K211" s="75"/>
      <c r="L211" s="73"/>
      <c r="M211" s="277"/>
      <c r="N211" s="48"/>
      <c r="O211" s="48"/>
      <c r="P211" s="48"/>
      <c r="Q211" s="48"/>
      <c r="R211" s="48"/>
      <c r="S211" s="48"/>
      <c r="T211" s="96"/>
      <c r="AT211" s="24" t="s">
        <v>231</v>
      </c>
      <c r="AU211" s="24" t="s">
        <v>88</v>
      </c>
    </row>
    <row r="212" s="11" customFormat="1">
      <c r="B212" s="233"/>
      <c r="C212" s="234"/>
      <c r="D212" s="235" t="s">
        <v>176</v>
      </c>
      <c r="E212" s="236" t="s">
        <v>41</v>
      </c>
      <c r="F212" s="237" t="s">
        <v>513</v>
      </c>
      <c r="G212" s="234"/>
      <c r="H212" s="236" t="s">
        <v>41</v>
      </c>
      <c r="I212" s="238"/>
      <c r="J212" s="234"/>
      <c r="K212" s="234"/>
      <c r="L212" s="239"/>
      <c r="M212" s="240"/>
      <c r="N212" s="241"/>
      <c r="O212" s="241"/>
      <c r="P212" s="241"/>
      <c r="Q212" s="241"/>
      <c r="R212" s="241"/>
      <c r="S212" s="241"/>
      <c r="T212" s="242"/>
      <c r="AT212" s="243" t="s">
        <v>176</v>
      </c>
      <c r="AU212" s="243" t="s">
        <v>88</v>
      </c>
      <c r="AV212" s="11" t="s">
        <v>86</v>
      </c>
      <c r="AW212" s="11" t="s">
        <v>43</v>
      </c>
      <c r="AX212" s="11" t="s">
        <v>79</v>
      </c>
      <c r="AY212" s="243" t="s">
        <v>174</v>
      </c>
    </row>
    <row r="213" s="12" customFormat="1">
      <c r="B213" s="244"/>
      <c r="C213" s="245"/>
      <c r="D213" s="235" t="s">
        <v>176</v>
      </c>
      <c r="E213" s="246" t="s">
        <v>41</v>
      </c>
      <c r="F213" s="247" t="s">
        <v>514</v>
      </c>
      <c r="G213" s="245"/>
      <c r="H213" s="248">
        <v>28.079999999999998</v>
      </c>
      <c r="I213" s="249"/>
      <c r="J213" s="245"/>
      <c r="K213" s="245"/>
      <c r="L213" s="250"/>
      <c r="M213" s="251"/>
      <c r="N213" s="252"/>
      <c r="O213" s="252"/>
      <c r="P213" s="252"/>
      <c r="Q213" s="252"/>
      <c r="R213" s="252"/>
      <c r="S213" s="252"/>
      <c r="T213" s="253"/>
      <c r="AT213" s="254" t="s">
        <v>176</v>
      </c>
      <c r="AU213" s="254" t="s">
        <v>88</v>
      </c>
      <c r="AV213" s="12" t="s">
        <v>88</v>
      </c>
      <c r="AW213" s="12" t="s">
        <v>43</v>
      </c>
      <c r="AX213" s="12" t="s">
        <v>79</v>
      </c>
      <c r="AY213" s="254" t="s">
        <v>174</v>
      </c>
    </row>
    <row r="214" s="11" customFormat="1">
      <c r="B214" s="233"/>
      <c r="C214" s="234"/>
      <c r="D214" s="235" t="s">
        <v>176</v>
      </c>
      <c r="E214" s="236" t="s">
        <v>41</v>
      </c>
      <c r="F214" s="237" t="s">
        <v>515</v>
      </c>
      <c r="G214" s="234"/>
      <c r="H214" s="236" t="s">
        <v>41</v>
      </c>
      <c r="I214" s="238"/>
      <c r="J214" s="234"/>
      <c r="K214" s="234"/>
      <c r="L214" s="239"/>
      <c r="M214" s="240"/>
      <c r="N214" s="241"/>
      <c r="O214" s="241"/>
      <c r="P214" s="241"/>
      <c r="Q214" s="241"/>
      <c r="R214" s="241"/>
      <c r="S214" s="241"/>
      <c r="T214" s="242"/>
      <c r="AT214" s="243" t="s">
        <v>176</v>
      </c>
      <c r="AU214" s="243" t="s">
        <v>88</v>
      </c>
      <c r="AV214" s="11" t="s">
        <v>86</v>
      </c>
      <c r="AW214" s="11" t="s">
        <v>43</v>
      </c>
      <c r="AX214" s="11" t="s">
        <v>79</v>
      </c>
      <c r="AY214" s="243" t="s">
        <v>174</v>
      </c>
    </row>
    <row r="215" s="12" customFormat="1">
      <c r="B215" s="244"/>
      <c r="C215" s="245"/>
      <c r="D215" s="235" t="s">
        <v>176</v>
      </c>
      <c r="E215" s="246" t="s">
        <v>41</v>
      </c>
      <c r="F215" s="247" t="s">
        <v>516</v>
      </c>
      <c r="G215" s="245"/>
      <c r="H215" s="248">
        <v>27.199999999999999</v>
      </c>
      <c r="I215" s="249"/>
      <c r="J215" s="245"/>
      <c r="K215" s="245"/>
      <c r="L215" s="250"/>
      <c r="M215" s="251"/>
      <c r="N215" s="252"/>
      <c r="O215" s="252"/>
      <c r="P215" s="252"/>
      <c r="Q215" s="252"/>
      <c r="R215" s="252"/>
      <c r="S215" s="252"/>
      <c r="T215" s="253"/>
      <c r="AT215" s="254" t="s">
        <v>176</v>
      </c>
      <c r="AU215" s="254" t="s">
        <v>88</v>
      </c>
      <c r="AV215" s="12" t="s">
        <v>88</v>
      </c>
      <c r="AW215" s="12" t="s">
        <v>43</v>
      </c>
      <c r="AX215" s="12" t="s">
        <v>79</v>
      </c>
      <c r="AY215" s="254" t="s">
        <v>174</v>
      </c>
    </row>
    <row r="216" s="12" customFormat="1">
      <c r="B216" s="244"/>
      <c r="C216" s="245"/>
      <c r="D216" s="235" t="s">
        <v>176</v>
      </c>
      <c r="E216" s="246" t="s">
        <v>41</v>
      </c>
      <c r="F216" s="247" t="s">
        <v>517</v>
      </c>
      <c r="G216" s="245"/>
      <c r="H216" s="248">
        <v>6.5999999999999996</v>
      </c>
      <c r="I216" s="249"/>
      <c r="J216" s="245"/>
      <c r="K216" s="245"/>
      <c r="L216" s="250"/>
      <c r="M216" s="251"/>
      <c r="N216" s="252"/>
      <c r="O216" s="252"/>
      <c r="P216" s="252"/>
      <c r="Q216" s="252"/>
      <c r="R216" s="252"/>
      <c r="S216" s="252"/>
      <c r="T216" s="253"/>
      <c r="AT216" s="254" t="s">
        <v>176</v>
      </c>
      <c r="AU216" s="254" t="s">
        <v>88</v>
      </c>
      <c r="AV216" s="12" t="s">
        <v>88</v>
      </c>
      <c r="AW216" s="12" t="s">
        <v>43</v>
      </c>
      <c r="AX216" s="12" t="s">
        <v>79</v>
      </c>
      <c r="AY216" s="254" t="s">
        <v>174</v>
      </c>
    </row>
    <row r="217" s="11" customFormat="1">
      <c r="B217" s="233"/>
      <c r="C217" s="234"/>
      <c r="D217" s="235" t="s">
        <v>176</v>
      </c>
      <c r="E217" s="236" t="s">
        <v>41</v>
      </c>
      <c r="F217" s="237" t="s">
        <v>518</v>
      </c>
      <c r="G217" s="234"/>
      <c r="H217" s="236" t="s">
        <v>41</v>
      </c>
      <c r="I217" s="238"/>
      <c r="J217" s="234"/>
      <c r="K217" s="234"/>
      <c r="L217" s="239"/>
      <c r="M217" s="240"/>
      <c r="N217" s="241"/>
      <c r="O217" s="241"/>
      <c r="P217" s="241"/>
      <c r="Q217" s="241"/>
      <c r="R217" s="241"/>
      <c r="S217" s="241"/>
      <c r="T217" s="242"/>
      <c r="AT217" s="243" t="s">
        <v>176</v>
      </c>
      <c r="AU217" s="243" t="s">
        <v>88</v>
      </c>
      <c r="AV217" s="11" t="s">
        <v>86</v>
      </c>
      <c r="AW217" s="11" t="s">
        <v>43</v>
      </c>
      <c r="AX217" s="11" t="s">
        <v>79</v>
      </c>
      <c r="AY217" s="243" t="s">
        <v>174</v>
      </c>
    </row>
    <row r="218" s="12" customFormat="1">
      <c r="B218" s="244"/>
      <c r="C218" s="245"/>
      <c r="D218" s="235" t="s">
        <v>176</v>
      </c>
      <c r="E218" s="246" t="s">
        <v>41</v>
      </c>
      <c r="F218" s="247" t="s">
        <v>519</v>
      </c>
      <c r="G218" s="245"/>
      <c r="H218" s="248">
        <v>33.799999999999997</v>
      </c>
      <c r="I218" s="249"/>
      <c r="J218" s="245"/>
      <c r="K218" s="245"/>
      <c r="L218" s="250"/>
      <c r="M218" s="251"/>
      <c r="N218" s="252"/>
      <c r="O218" s="252"/>
      <c r="P218" s="252"/>
      <c r="Q218" s="252"/>
      <c r="R218" s="252"/>
      <c r="S218" s="252"/>
      <c r="T218" s="253"/>
      <c r="AT218" s="254" t="s">
        <v>176</v>
      </c>
      <c r="AU218" s="254" t="s">
        <v>88</v>
      </c>
      <c r="AV218" s="12" t="s">
        <v>88</v>
      </c>
      <c r="AW218" s="12" t="s">
        <v>43</v>
      </c>
      <c r="AX218" s="12" t="s">
        <v>79</v>
      </c>
      <c r="AY218" s="254" t="s">
        <v>174</v>
      </c>
    </row>
    <row r="219" s="13" customFormat="1">
      <c r="B219" s="255"/>
      <c r="C219" s="256"/>
      <c r="D219" s="235" t="s">
        <v>176</v>
      </c>
      <c r="E219" s="257" t="s">
        <v>41</v>
      </c>
      <c r="F219" s="258" t="s">
        <v>183</v>
      </c>
      <c r="G219" s="256"/>
      <c r="H219" s="259">
        <v>95.680000000000007</v>
      </c>
      <c r="I219" s="260"/>
      <c r="J219" s="256"/>
      <c r="K219" s="256"/>
      <c r="L219" s="261"/>
      <c r="M219" s="262"/>
      <c r="N219" s="263"/>
      <c r="O219" s="263"/>
      <c r="P219" s="263"/>
      <c r="Q219" s="263"/>
      <c r="R219" s="263"/>
      <c r="S219" s="263"/>
      <c r="T219" s="264"/>
      <c r="AT219" s="265" t="s">
        <v>176</v>
      </c>
      <c r="AU219" s="265" t="s">
        <v>88</v>
      </c>
      <c r="AV219" s="13" t="s">
        <v>173</v>
      </c>
      <c r="AW219" s="13" t="s">
        <v>43</v>
      </c>
      <c r="AX219" s="13" t="s">
        <v>86</v>
      </c>
      <c r="AY219" s="265" t="s">
        <v>174</v>
      </c>
    </row>
    <row r="220" s="1" customFormat="1" ht="25.5" customHeight="1">
      <c r="B220" s="47"/>
      <c r="C220" s="221" t="s">
        <v>520</v>
      </c>
      <c r="D220" s="221" t="s">
        <v>170</v>
      </c>
      <c r="E220" s="222" t="s">
        <v>521</v>
      </c>
      <c r="F220" s="223" t="s">
        <v>522</v>
      </c>
      <c r="G220" s="224" t="s">
        <v>334</v>
      </c>
      <c r="H220" s="225">
        <v>16.899999999999999</v>
      </c>
      <c r="I220" s="226"/>
      <c r="J220" s="227">
        <f>ROUND(I220*H220,2)</f>
        <v>0</v>
      </c>
      <c r="K220" s="223" t="s">
        <v>335</v>
      </c>
      <c r="L220" s="73"/>
      <c r="M220" s="228" t="s">
        <v>41</v>
      </c>
      <c r="N220" s="229" t="s">
        <v>52</v>
      </c>
      <c r="O220" s="48"/>
      <c r="P220" s="230">
        <f>O220*H220</f>
        <v>0</v>
      </c>
      <c r="Q220" s="230">
        <v>0</v>
      </c>
      <c r="R220" s="230">
        <f>Q220*H220</f>
        <v>0</v>
      </c>
      <c r="S220" s="230">
        <v>0.077899999999999997</v>
      </c>
      <c r="T220" s="231">
        <f>S220*H220</f>
        <v>1.3165099999999999</v>
      </c>
      <c r="AR220" s="24" t="s">
        <v>173</v>
      </c>
      <c r="AT220" s="24" t="s">
        <v>170</v>
      </c>
      <c r="AU220" s="24" t="s">
        <v>88</v>
      </c>
      <c r="AY220" s="24" t="s">
        <v>174</v>
      </c>
      <c r="BE220" s="232">
        <f>IF(N220="základní",J220,0)</f>
        <v>0</v>
      </c>
      <c r="BF220" s="232">
        <f>IF(N220="snížená",J220,0)</f>
        <v>0</v>
      </c>
      <c r="BG220" s="232">
        <f>IF(N220="zákl. přenesená",J220,0)</f>
        <v>0</v>
      </c>
      <c r="BH220" s="232">
        <f>IF(N220="sníž. přenesená",J220,0)</f>
        <v>0</v>
      </c>
      <c r="BI220" s="232">
        <f>IF(N220="nulová",J220,0)</f>
        <v>0</v>
      </c>
      <c r="BJ220" s="24" t="s">
        <v>173</v>
      </c>
      <c r="BK220" s="232">
        <f>ROUND(I220*H220,2)</f>
        <v>0</v>
      </c>
      <c r="BL220" s="24" t="s">
        <v>173</v>
      </c>
      <c r="BM220" s="24" t="s">
        <v>523</v>
      </c>
    </row>
    <row r="221" s="1" customFormat="1">
      <c r="B221" s="47"/>
      <c r="C221" s="75"/>
      <c r="D221" s="235" t="s">
        <v>242</v>
      </c>
      <c r="E221" s="75"/>
      <c r="F221" s="276" t="s">
        <v>524</v>
      </c>
      <c r="G221" s="75"/>
      <c r="H221" s="75"/>
      <c r="I221" s="205"/>
      <c r="J221" s="75"/>
      <c r="K221" s="75"/>
      <c r="L221" s="73"/>
      <c r="M221" s="277"/>
      <c r="N221" s="48"/>
      <c r="O221" s="48"/>
      <c r="P221" s="48"/>
      <c r="Q221" s="48"/>
      <c r="R221" s="48"/>
      <c r="S221" s="48"/>
      <c r="T221" s="96"/>
      <c r="AT221" s="24" t="s">
        <v>242</v>
      </c>
      <c r="AU221" s="24" t="s">
        <v>88</v>
      </c>
    </row>
    <row r="222" s="11" customFormat="1">
      <c r="B222" s="233"/>
      <c r="C222" s="234"/>
      <c r="D222" s="235" t="s">
        <v>176</v>
      </c>
      <c r="E222" s="236" t="s">
        <v>41</v>
      </c>
      <c r="F222" s="237" t="s">
        <v>525</v>
      </c>
      <c r="G222" s="234"/>
      <c r="H222" s="236" t="s">
        <v>41</v>
      </c>
      <c r="I222" s="238"/>
      <c r="J222" s="234"/>
      <c r="K222" s="234"/>
      <c r="L222" s="239"/>
      <c r="M222" s="240"/>
      <c r="N222" s="241"/>
      <c r="O222" s="241"/>
      <c r="P222" s="241"/>
      <c r="Q222" s="241"/>
      <c r="R222" s="241"/>
      <c r="S222" s="241"/>
      <c r="T222" s="242"/>
      <c r="AT222" s="243" t="s">
        <v>176</v>
      </c>
      <c r="AU222" s="243" t="s">
        <v>88</v>
      </c>
      <c r="AV222" s="11" t="s">
        <v>86</v>
      </c>
      <c r="AW222" s="11" t="s">
        <v>43</v>
      </c>
      <c r="AX222" s="11" t="s">
        <v>79</v>
      </c>
      <c r="AY222" s="243" t="s">
        <v>174</v>
      </c>
    </row>
    <row r="223" s="12" customFormat="1">
      <c r="B223" s="244"/>
      <c r="C223" s="245"/>
      <c r="D223" s="235" t="s">
        <v>176</v>
      </c>
      <c r="E223" s="246" t="s">
        <v>41</v>
      </c>
      <c r="F223" s="247" t="s">
        <v>526</v>
      </c>
      <c r="G223" s="245"/>
      <c r="H223" s="248">
        <v>13.6</v>
      </c>
      <c r="I223" s="249"/>
      <c r="J223" s="245"/>
      <c r="K223" s="245"/>
      <c r="L223" s="250"/>
      <c r="M223" s="251"/>
      <c r="N223" s="252"/>
      <c r="O223" s="252"/>
      <c r="P223" s="252"/>
      <c r="Q223" s="252"/>
      <c r="R223" s="252"/>
      <c r="S223" s="252"/>
      <c r="T223" s="253"/>
      <c r="AT223" s="254" t="s">
        <v>176</v>
      </c>
      <c r="AU223" s="254" t="s">
        <v>88</v>
      </c>
      <c r="AV223" s="12" t="s">
        <v>88</v>
      </c>
      <c r="AW223" s="12" t="s">
        <v>43</v>
      </c>
      <c r="AX223" s="12" t="s">
        <v>79</v>
      </c>
      <c r="AY223" s="254" t="s">
        <v>174</v>
      </c>
    </row>
    <row r="224" s="12" customFormat="1">
      <c r="B224" s="244"/>
      <c r="C224" s="245"/>
      <c r="D224" s="235" t="s">
        <v>176</v>
      </c>
      <c r="E224" s="246" t="s">
        <v>41</v>
      </c>
      <c r="F224" s="247" t="s">
        <v>527</v>
      </c>
      <c r="G224" s="245"/>
      <c r="H224" s="248">
        <v>3.2999999999999998</v>
      </c>
      <c r="I224" s="249"/>
      <c r="J224" s="245"/>
      <c r="K224" s="245"/>
      <c r="L224" s="250"/>
      <c r="M224" s="251"/>
      <c r="N224" s="252"/>
      <c r="O224" s="252"/>
      <c r="P224" s="252"/>
      <c r="Q224" s="252"/>
      <c r="R224" s="252"/>
      <c r="S224" s="252"/>
      <c r="T224" s="253"/>
      <c r="AT224" s="254" t="s">
        <v>176</v>
      </c>
      <c r="AU224" s="254" t="s">
        <v>88</v>
      </c>
      <c r="AV224" s="12" t="s">
        <v>88</v>
      </c>
      <c r="AW224" s="12" t="s">
        <v>43</v>
      </c>
      <c r="AX224" s="12" t="s">
        <v>79</v>
      </c>
      <c r="AY224" s="254" t="s">
        <v>174</v>
      </c>
    </row>
    <row r="225" s="13" customFormat="1">
      <c r="B225" s="255"/>
      <c r="C225" s="256"/>
      <c r="D225" s="235" t="s">
        <v>176</v>
      </c>
      <c r="E225" s="257" t="s">
        <v>41</v>
      </c>
      <c r="F225" s="258" t="s">
        <v>183</v>
      </c>
      <c r="G225" s="256"/>
      <c r="H225" s="259">
        <v>16.899999999999999</v>
      </c>
      <c r="I225" s="260"/>
      <c r="J225" s="256"/>
      <c r="K225" s="256"/>
      <c r="L225" s="261"/>
      <c r="M225" s="262"/>
      <c r="N225" s="263"/>
      <c r="O225" s="263"/>
      <c r="P225" s="263"/>
      <c r="Q225" s="263"/>
      <c r="R225" s="263"/>
      <c r="S225" s="263"/>
      <c r="T225" s="264"/>
      <c r="AT225" s="265" t="s">
        <v>176</v>
      </c>
      <c r="AU225" s="265" t="s">
        <v>88</v>
      </c>
      <c r="AV225" s="13" t="s">
        <v>173</v>
      </c>
      <c r="AW225" s="13" t="s">
        <v>43</v>
      </c>
      <c r="AX225" s="13" t="s">
        <v>86</v>
      </c>
      <c r="AY225" s="265" t="s">
        <v>174</v>
      </c>
    </row>
    <row r="226" s="1" customFormat="1" ht="25.5" customHeight="1">
      <c r="B226" s="47"/>
      <c r="C226" s="221" t="s">
        <v>528</v>
      </c>
      <c r="D226" s="221" t="s">
        <v>170</v>
      </c>
      <c r="E226" s="222" t="s">
        <v>529</v>
      </c>
      <c r="F226" s="223" t="s">
        <v>530</v>
      </c>
      <c r="G226" s="224" t="s">
        <v>334</v>
      </c>
      <c r="H226" s="225">
        <v>12</v>
      </c>
      <c r="I226" s="226"/>
      <c r="J226" s="227">
        <f>ROUND(I226*H226,2)</f>
        <v>0</v>
      </c>
      <c r="K226" s="223" t="s">
        <v>335</v>
      </c>
      <c r="L226" s="73"/>
      <c r="M226" s="228" t="s">
        <v>41</v>
      </c>
      <c r="N226" s="229" t="s">
        <v>52</v>
      </c>
      <c r="O226" s="48"/>
      <c r="P226" s="230">
        <f>O226*H226</f>
        <v>0</v>
      </c>
      <c r="Q226" s="230">
        <v>0.02324</v>
      </c>
      <c r="R226" s="230">
        <f>Q226*H226</f>
        <v>0.27888000000000002</v>
      </c>
      <c r="S226" s="230">
        <v>0</v>
      </c>
      <c r="T226" s="231">
        <f>S226*H226</f>
        <v>0</v>
      </c>
      <c r="AR226" s="24" t="s">
        <v>173</v>
      </c>
      <c r="AT226" s="24" t="s">
        <v>170</v>
      </c>
      <c r="AU226" s="24" t="s">
        <v>88</v>
      </c>
      <c r="AY226" s="24" t="s">
        <v>174</v>
      </c>
      <c r="BE226" s="232">
        <f>IF(N226="základní",J226,0)</f>
        <v>0</v>
      </c>
      <c r="BF226" s="232">
        <f>IF(N226="snížená",J226,0)</f>
        <v>0</v>
      </c>
      <c r="BG226" s="232">
        <f>IF(N226="zákl. přenesená",J226,0)</f>
        <v>0</v>
      </c>
      <c r="BH226" s="232">
        <f>IF(N226="sníž. přenesená",J226,0)</f>
        <v>0</v>
      </c>
      <c r="BI226" s="232">
        <f>IF(N226="nulová",J226,0)</f>
        <v>0</v>
      </c>
      <c r="BJ226" s="24" t="s">
        <v>173</v>
      </c>
      <c r="BK226" s="232">
        <f>ROUND(I226*H226,2)</f>
        <v>0</v>
      </c>
      <c r="BL226" s="24" t="s">
        <v>173</v>
      </c>
      <c r="BM226" s="24" t="s">
        <v>531</v>
      </c>
    </row>
    <row r="227" s="1" customFormat="1">
      <c r="B227" s="47"/>
      <c r="C227" s="75"/>
      <c r="D227" s="235" t="s">
        <v>242</v>
      </c>
      <c r="E227" s="75"/>
      <c r="F227" s="276" t="s">
        <v>532</v>
      </c>
      <c r="G227" s="75"/>
      <c r="H227" s="75"/>
      <c r="I227" s="205"/>
      <c r="J227" s="75"/>
      <c r="K227" s="75"/>
      <c r="L227" s="73"/>
      <c r="M227" s="277"/>
      <c r="N227" s="48"/>
      <c r="O227" s="48"/>
      <c r="P227" s="48"/>
      <c r="Q227" s="48"/>
      <c r="R227" s="48"/>
      <c r="S227" s="48"/>
      <c r="T227" s="96"/>
      <c r="AT227" s="24" t="s">
        <v>242</v>
      </c>
      <c r="AU227" s="24" t="s">
        <v>88</v>
      </c>
    </row>
    <row r="228" s="11" customFormat="1">
      <c r="B228" s="233"/>
      <c r="C228" s="234"/>
      <c r="D228" s="235" t="s">
        <v>176</v>
      </c>
      <c r="E228" s="236" t="s">
        <v>41</v>
      </c>
      <c r="F228" s="237" t="s">
        <v>533</v>
      </c>
      <c r="G228" s="234"/>
      <c r="H228" s="236" t="s">
        <v>41</v>
      </c>
      <c r="I228" s="238"/>
      <c r="J228" s="234"/>
      <c r="K228" s="234"/>
      <c r="L228" s="239"/>
      <c r="M228" s="240"/>
      <c r="N228" s="241"/>
      <c r="O228" s="241"/>
      <c r="P228" s="241"/>
      <c r="Q228" s="241"/>
      <c r="R228" s="241"/>
      <c r="S228" s="241"/>
      <c r="T228" s="242"/>
      <c r="AT228" s="243" t="s">
        <v>176</v>
      </c>
      <c r="AU228" s="243" t="s">
        <v>88</v>
      </c>
      <c r="AV228" s="11" t="s">
        <v>86</v>
      </c>
      <c r="AW228" s="11" t="s">
        <v>43</v>
      </c>
      <c r="AX228" s="11" t="s">
        <v>79</v>
      </c>
      <c r="AY228" s="243" t="s">
        <v>174</v>
      </c>
    </row>
    <row r="229" s="12" customFormat="1">
      <c r="B229" s="244"/>
      <c r="C229" s="245"/>
      <c r="D229" s="235" t="s">
        <v>176</v>
      </c>
      <c r="E229" s="246" t="s">
        <v>41</v>
      </c>
      <c r="F229" s="247" t="s">
        <v>534</v>
      </c>
      <c r="G229" s="245"/>
      <c r="H229" s="248">
        <v>12</v>
      </c>
      <c r="I229" s="249"/>
      <c r="J229" s="245"/>
      <c r="K229" s="245"/>
      <c r="L229" s="250"/>
      <c r="M229" s="251"/>
      <c r="N229" s="252"/>
      <c r="O229" s="252"/>
      <c r="P229" s="252"/>
      <c r="Q229" s="252"/>
      <c r="R229" s="252"/>
      <c r="S229" s="252"/>
      <c r="T229" s="253"/>
      <c r="AT229" s="254" t="s">
        <v>176</v>
      </c>
      <c r="AU229" s="254" t="s">
        <v>88</v>
      </c>
      <c r="AV229" s="12" t="s">
        <v>88</v>
      </c>
      <c r="AW229" s="12" t="s">
        <v>43</v>
      </c>
      <c r="AX229" s="12" t="s">
        <v>86</v>
      </c>
      <c r="AY229" s="254" t="s">
        <v>174</v>
      </c>
    </row>
    <row r="230" s="1" customFormat="1" ht="25.5" customHeight="1">
      <c r="B230" s="47"/>
      <c r="C230" s="221" t="s">
        <v>535</v>
      </c>
      <c r="D230" s="221" t="s">
        <v>170</v>
      </c>
      <c r="E230" s="222" t="s">
        <v>536</v>
      </c>
      <c r="F230" s="223" t="s">
        <v>537</v>
      </c>
      <c r="G230" s="224" t="s">
        <v>334</v>
      </c>
      <c r="H230" s="225">
        <v>16.899999999999999</v>
      </c>
      <c r="I230" s="226"/>
      <c r="J230" s="227">
        <f>ROUND(I230*H230,2)</f>
        <v>0</v>
      </c>
      <c r="K230" s="223" t="s">
        <v>335</v>
      </c>
      <c r="L230" s="73"/>
      <c r="M230" s="228" t="s">
        <v>41</v>
      </c>
      <c r="N230" s="229" t="s">
        <v>52</v>
      </c>
      <c r="O230" s="48"/>
      <c r="P230" s="230">
        <f>O230*H230</f>
        <v>0</v>
      </c>
      <c r="Q230" s="230">
        <v>0.078163999999999997</v>
      </c>
      <c r="R230" s="230">
        <f>Q230*H230</f>
        <v>1.3209715999999998</v>
      </c>
      <c r="S230" s="230">
        <v>0</v>
      </c>
      <c r="T230" s="231">
        <f>S230*H230</f>
        <v>0</v>
      </c>
      <c r="AR230" s="24" t="s">
        <v>173</v>
      </c>
      <c r="AT230" s="24" t="s">
        <v>170</v>
      </c>
      <c r="AU230" s="24" t="s">
        <v>88</v>
      </c>
      <c r="AY230" s="24" t="s">
        <v>174</v>
      </c>
      <c r="BE230" s="232">
        <f>IF(N230="základní",J230,0)</f>
        <v>0</v>
      </c>
      <c r="BF230" s="232">
        <f>IF(N230="snížená",J230,0)</f>
        <v>0</v>
      </c>
      <c r="BG230" s="232">
        <f>IF(N230="zákl. přenesená",J230,0)</f>
        <v>0</v>
      </c>
      <c r="BH230" s="232">
        <f>IF(N230="sníž. přenesená",J230,0)</f>
        <v>0</v>
      </c>
      <c r="BI230" s="232">
        <f>IF(N230="nulová",J230,0)</f>
        <v>0</v>
      </c>
      <c r="BJ230" s="24" t="s">
        <v>173</v>
      </c>
      <c r="BK230" s="232">
        <f>ROUND(I230*H230,2)</f>
        <v>0</v>
      </c>
      <c r="BL230" s="24" t="s">
        <v>173</v>
      </c>
      <c r="BM230" s="24" t="s">
        <v>538</v>
      </c>
    </row>
    <row r="231" s="1" customFormat="1">
      <c r="B231" s="47"/>
      <c r="C231" s="75"/>
      <c r="D231" s="235" t="s">
        <v>242</v>
      </c>
      <c r="E231" s="75"/>
      <c r="F231" s="276" t="s">
        <v>539</v>
      </c>
      <c r="G231" s="75"/>
      <c r="H231" s="75"/>
      <c r="I231" s="205"/>
      <c r="J231" s="75"/>
      <c r="K231" s="75"/>
      <c r="L231" s="73"/>
      <c r="M231" s="277"/>
      <c r="N231" s="48"/>
      <c r="O231" s="48"/>
      <c r="P231" s="48"/>
      <c r="Q231" s="48"/>
      <c r="R231" s="48"/>
      <c r="S231" s="48"/>
      <c r="T231" s="96"/>
      <c r="AT231" s="24" t="s">
        <v>242</v>
      </c>
      <c r="AU231" s="24" t="s">
        <v>88</v>
      </c>
    </row>
    <row r="232" s="11" customFormat="1">
      <c r="B232" s="233"/>
      <c r="C232" s="234"/>
      <c r="D232" s="235" t="s">
        <v>176</v>
      </c>
      <c r="E232" s="236" t="s">
        <v>41</v>
      </c>
      <c r="F232" s="237" t="s">
        <v>525</v>
      </c>
      <c r="G232" s="234"/>
      <c r="H232" s="236" t="s">
        <v>41</v>
      </c>
      <c r="I232" s="238"/>
      <c r="J232" s="234"/>
      <c r="K232" s="234"/>
      <c r="L232" s="239"/>
      <c r="M232" s="240"/>
      <c r="N232" s="241"/>
      <c r="O232" s="241"/>
      <c r="P232" s="241"/>
      <c r="Q232" s="241"/>
      <c r="R232" s="241"/>
      <c r="S232" s="241"/>
      <c r="T232" s="242"/>
      <c r="AT232" s="243" t="s">
        <v>176</v>
      </c>
      <c r="AU232" s="243" t="s">
        <v>88</v>
      </c>
      <c r="AV232" s="11" t="s">
        <v>86</v>
      </c>
      <c r="AW232" s="11" t="s">
        <v>43</v>
      </c>
      <c r="AX232" s="11" t="s">
        <v>79</v>
      </c>
      <c r="AY232" s="243" t="s">
        <v>174</v>
      </c>
    </row>
    <row r="233" s="12" customFormat="1">
      <c r="B233" s="244"/>
      <c r="C233" s="245"/>
      <c r="D233" s="235" t="s">
        <v>176</v>
      </c>
      <c r="E233" s="246" t="s">
        <v>41</v>
      </c>
      <c r="F233" s="247" t="s">
        <v>526</v>
      </c>
      <c r="G233" s="245"/>
      <c r="H233" s="248">
        <v>13.6</v>
      </c>
      <c r="I233" s="249"/>
      <c r="J233" s="245"/>
      <c r="K233" s="245"/>
      <c r="L233" s="250"/>
      <c r="M233" s="251"/>
      <c r="N233" s="252"/>
      <c r="O233" s="252"/>
      <c r="P233" s="252"/>
      <c r="Q233" s="252"/>
      <c r="R233" s="252"/>
      <c r="S233" s="252"/>
      <c r="T233" s="253"/>
      <c r="AT233" s="254" t="s">
        <v>176</v>
      </c>
      <c r="AU233" s="254" t="s">
        <v>88</v>
      </c>
      <c r="AV233" s="12" t="s">
        <v>88</v>
      </c>
      <c r="AW233" s="12" t="s">
        <v>43</v>
      </c>
      <c r="AX233" s="12" t="s">
        <v>79</v>
      </c>
      <c r="AY233" s="254" t="s">
        <v>174</v>
      </c>
    </row>
    <row r="234" s="12" customFormat="1">
      <c r="B234" s="244"/>
      <c r="C234" s="245"/>
      <c r="D234" s="235" t="s">
        <v>176</v>
      </c>
      <c r="E234" s="246" t="s">
        <v>41</v>
      </c>
      <c r="F234" s="247" t="s">
        <v>527</v>
      </c>
      <c r="G234" s="245"/>
      <c r="H234" s="248">
        <v>3.2999999999999998</v>
      </c>
      <c r="I234" s="249"/>
      <c r="J234" s="245"/>
      <c r="K234" s="245"/>
      <c r="L234" s="250"/>
      <c r="M234" s="251"/>
      <c r="N234" s="252"/>
      <c r="O234" s="252"/>
      <c r="P234" s="252"/>
      <c r="Q234" s="252"/>
      <c r="R234" s="252"/>
      <c r="S234" s="252"/>
      <c r="T234" s="253"/>
      <c r="AT234" s="254" t="s">
        <v>176</v>
      </c>
      <c r="AU234" s="254" t="s">
        <v>88</v>
      </c>
      <c r="AV234" s="12" t="s">
        <v>88</v>
      </c>
      <c r="AW234" s="12" t="s">
        <v>43</v>
      </c>
      <c r="AX234" s="12" t="s">
        <v>79</v>
      </c>
      <c r="AY234" s="254" t="s">
        <v>174</v>
      </c>
    </row>
    <row r="235" s="13" customFormat="1">
      <c r="B235" s="255"/>
      <c r="C235" s="256"/>
      <c r="D235" s="235" t="s">
        <v>176</v>
      </c>
      <c r="E235" s="257" t="s">
        <v>41</v>
      </c>
      <c r="F235" s="258" t="s">
        <v>183</v>
      </c>
      <c r="G235" s="256"/>
      <c r="H235" s="259">
        <v>16.899999999999999</v>
      </c>
      <c r="I235" s="260"/>
      <c r="J235" s="256"/>
      <c r="K235" s="256"/>
      <c r="L235" s="261"/>
      <c r="M235" s="262"/>
      <c r="N235" s="263"/>
      <c r="O235" s="263"/>
      <c r="P235" s="263"/>
      <c r="Q235" s="263"/>
      <c r="R235" s="263"/>
      <c r="S235" s="263"/>
      <c r="T235" s="264"/>
      <c r="AT235" s="265" t="s">
        <v>176</v>
      </c>
      <c r="AU235" s="265" t="s">
        <v>88</v>
      </c>
      <c r="AV235" s="13" t="s">
        <v>173</v>
      </c>
      <c r="AW235" s="13" t="s">
        <v>43</v>
      </c>
      <c r="AX235" s="13" t="s">
        <v>86</v>
      </c>
      <c r="AY235" s="265" t="s">
        <v>174</v>
      </c>
    </row>
    <row r="236" s="1" customFormat="1" ht="25.5" customHeight="1">
      <c r="B236" s="47"/>
      <c r="C236" s="221" t="s">
        <v>540</v>
      </c>
      <c r="D236" s="221" t="s">
        <v>170</v>
      </c>
      <c r="E236" s="222" t="s">
        <v>541</v>
      </c>
      <c r="F236" s="223" t="s">
        <v>542</v>
      </c>
      <c r="G236" s="224" t="s">
        <v>334</v>
      </c>
      <c r="H236" s="225">
        <v>28.899999999999999</v>
      </c>
      <c r="I236" s="226"/>
      <c r="J236" s="227">
        <f>ROUND(I236*H236,2)</f>
        <v>0</v>
      </c>
      <c r="K236" s="223" t="s">
        <v>335</v>
      </c>
      <c r="L236" s="73"/>
      <c r="M236" s="228" t="s">
        <v>41</v>
      </c>
      <c r="N236" s="229" t="s">
        <v>52</v>
      </c>
      <c r="O236" s="48"/>
      <c r="P236" s="230">
        <f>O236*H236</f>
        <v>0</v>
      </c>
      <c r="Q236" s="230">
        <v>0</v>
      </c>
      <c r="R236" s="230">
        <f>Q236*H236</f>
        <v>0</v>
      </c>
      <c r="S236" s="230">
        <v>0</v>
      </c>
      <c r="T236" s="231">
        <f>S236*H236</f>
        <v>0</v>
      </c>
      <c r="AR236" s="24" t="s">
        <v>173</v>
      </c>
      <c r="AT236" s="24" t="s">
        <v>170</v>
      </c>
      <c r="AU236" s="24" t="s">
        <v>88</v>
      </c>
      <c r="AY236" s="24" t="s">
        <v>174</v>
      </c>
      <c r="BE236" s="232">
        <f>IF(N236="základní",J236,0)</f>
        <v>0</v>
      </c>
      <c r="BF236" s="232">
        <f>IF(N236="snížená",J236,0)</f>
        <v>0</v>
      </c>
      <c r="BG236" s="232">
        <f>IF(N236="zákl. přenesená",J236,0)</f>
        <v>0</v>
      </c>
      <c r="BH236" s="232">
        <f>IF(N236="sníž. přenesená",J236,0)</f>
        <v>0</v>
      </c>
      <c r="BI236" s="232">
        <f>IF(N236="nulová",J236,0)</f>
        <v>0</v>
      </c>
      <c r="BJ236" s="24" t="s">
        <v>173</v>
      </c>
      <c r="BK236" s="232">
        <f>ROUND(I236*H236,2)</f>
        <v>0</v>
      </c>
      <c r="BL236" s="24" t="s">
        <v>173</v>
      </c>
      <c r="BM236" s="24" t="s">
        <v>543</v>
      </c>
    </row>
    <row r="237" s="1" customFormat="1">
      <c r="B237" s="47"/>
      <c r="C237" s="75"/>
      <c r="D237" s="235" t="s">
        <v>242</v>
      </c>
      <c r="E237" s="75"/>
      <c r="F237" s="276" t="s">
        <v>544</v>
      </c>
      <c r="G237" s="75"/>
      <c r="H237" s="75"/>
      <c r="I237" s="205"/>
      <c r="J237" s="75"/>
      <c r="K237" s="75"/>
      <c r="L237" s="73"/>
      <c r="M237" s="277"/>
      <c r="N237" s="48"/>
      <c r="O237" s="48"/>
      <c r="P237" s="48"/>
      <c r="Q237" s="48"/>
      <c r="R237" s="48"/>
      <c r="S237" s="48"/>
      <c r="T237" s="96"/>
      <c r="AT237" s="24" t="s">
        <v>242</v>
      </c>
      <c r="AU237" s="24" t="s">
        <v>88</v>
      </c>
    </row>
    <row r="238" s="11" customFormat="1">
      <c r="B238" s="233"/>
      <c r="C238" s="234"/>
      <c r="D238" s="235" t="s">
        <v>176</v>
      </c>
      <c r="E238" s="236" t="s">
        <v>41</v>
      </c>
      <c r="F238" s="237" t="s">
        <v>525</v>
      </c>
      <c r="G238" s="234"/>
      <c r="H238" s="236" t="s">
        <v>41</v>
      </c>
      <c r="I238" s="238"/>
      <c r="J238" s="234"/>
      <c r="K238" s="234"/>
      <c r="L238" s="239"/>
      <c r="M238" s="240"/>
      <c r="N238" s="241"/>
      <c r="O238" s="241"/>
      <c r="P238" s="241"/>
      <c r="Q238" s="241"/>
      <c r="R238" s="241"/>
      <c r="S238" s="241"/>
      <c r="T238" s="242"/>
      <c r="AT238" s="243" t="s">
        <v>176</v>
      </c>
      <c r="AU238" s="243" t="s">
        <v>88</v>
      </c>
      <c r="AV238" s="11" t="s">
        <v>86</v>
      </c>
      <c r="AW238" s="11" t="s">
        <v>43</v>
      </c>
      <c r="AX238" s="11" t="s">
        <v>79</v>
      </c>
      <c r="AY238" s="243" t="s">
        <v>174</v>
      </c>
    </row>
    <row r="239" s="12" customFormat="1">
      <c r="B239" s="244"/>
      <c r="C239" s="245"/>
      <c r="D239" s="235" t="s">
        <v>176</v>
      </c>
      <c r="E239" s="246" t="s">
        <v>41</v>
      </c>
      <c r="F239" s="247" t="s">
        <v>526</v>
      </c>
      <c r="G239" s="245"/>
      <c r="H239" s="248">
        <v>13.6</v>
      </c>
      <c r="I239" s="249"/>
      <c r="J239" s="245"/>
      <c r="K239" s="245"/>
      <c r="L239" s="250"/>
      <c r="M239" s="251"/>
      <c r="N239" s="252"/>
      <c r="O239" s="252"/>
      <c r="P239" s="252"/>
      <c r="Q239" s="252"/>
      <c r="R239" s="252"/>
      <c r="S239" s="252"/>
      <c r="T239" s="253"/>
      <c r="AT239" s="254" t="s">
        <v>176</v>
      </c>
      <c r="AU239" s="254" t="s">
        <v>88</v>
      </c>
      <c r="AV239" s="12" t="s">
        <v>88</v>
      </c>
      <c r="AW239" s="12" t="s">
        <v>43</v>
      </c>
      <c r="AX239" s="12" t="s">
        <v>79</v>
      </c>
      <c r="AY239" s="254" t="s">
        <v>174</v>
      </c>
    </row>
    <row r="240" s="12" customFormat="1">
      <c r="B240" s="244"/>
      <c r="C240" s="245"/>
      <c r="D240" s="235" t="s">
        <v>176</v>
      </c>
      <c r="E240" s="246" t="s">
        <v>41</v>
      </c>
      <c r="F240" s="247" t="s">
        <v>527</v>
      </c>
      <c r="G240" s="245"/>
      <c r="H240" s="248">
        <v>3.2999999999999998</v>
      </c>
      <c r="I240" s="249"/>
      <c r="J240" s="245"/>
      <c r="K240" s="245"/>
      <c r="L240" s="250"/>
      <c r="M240" s="251"/>
      <c r="N240" s="252"/>
      <c r="O240" s="252"/>
      <c r="P240" s="252"/>
      <c r="Q240" s="252"/>
      <c r="R240" s="252"/>
      <c r="S240" s="252"/>
      <c r="T240" s="253"/>
      <c r="AT240" s="254" t="s">
        <v>176</v>
      </c>
      <c r="AU240" s="254" t="s">
        <v>88</v>
      </c>
      <c r="AV240" s="12" t="s">
        <v>88</v>
      </c>
      <c r="AW240" s="12" t="s">
        <v>43</v>
      </c>
      <c r="AX240" s="12" t="s">
        <v>79</v>
      </c>
      <c r="AY240" s="254" t="s">
        <v>174</v>
      </c>
    </row>
    <row r="241" s="11" customFormat="1">
      <c r="B241" s="233"/>
      <c r="C241" s="234"/>
      <c r="D241" s="235" t="s">
        <v>176</v>
      </c>
      <c r="E241" s="236" t="s">
        <v>41</v>
      </c>
      <c r="F241" s="237" t="s">
        <v>545</v>
      </c>
      <c r="G241" s="234"/>
      <c r="H241" s="236" t="s">
        <v>41</v>
      </c>
      <c r="I241" s="238"/>
      <c r="J241" s="234"/>
      <c r="K241" s="234"/>
      <c r="L241" s="239"/>
      <c r="M241" s="240"/>
      <c r="N241" s="241"/>
      <c r="O241" s="241"/>
      <c r="P241" s="241"/>
      <c r="Q241" s="241"/>
      <c r="R241" s="241"/>
      <c r="S241" s="241"/>
      <c r="T241" s="242"/>
      <c r="AT241" s="243" t="s">
        <v>176</v>
      </c>
      <c r="AU241" s="243" t="s">
        <v>88</v>
      </c>
      <c r="AV241" s="11" t="s">
        <v>86</v>
      </c>
      <c r="AW241" s="11" t="s">
        <v>43</v>
      </c>
      <c r="AX241" s="11" t="s">
        <v>79</v>
      </c>
      <c r="AY241" s="243" t="s">
        <v>174</v>
      </c>
    </row>
    <row r="242" s="12" customFormat="1">
      <c r="B242" s="244"/>
      <c r="C242" s="245"/>
      <c r="D242" s="235" t="s">
        <v>176</v>
      </c>
      <c r="E242" s="246" t="s">
        <v>41</v>
      </c>
      <c r="F242" s="247" t="s">
        <v>534</v>
      </c>
      <c r="G242" s="245"/>
      <c r="H242" s="248">
        <v>12</v>
      </c>
      <c r="I242" s="249"/>
      <c r="J242" s="245"/>
      <c r="K242" s="245"/>
      <c r="L242" s="250"/>
      <c r="M242" s="251"/>
      <c r="N242" s="252"/>
      <c r="O242" s="252"/>
      <c r="P242" s="252"/>
      <c r="Q242" s="252"/>
      <c r="R242" s="252"/>
      <c r="S242" s="252"/>
      <c r="T242" s="253"/>
      <c r="AT242" s="254" t="s">
        <v>176</v>
      </c>
      <c r="AU242" s="254" t="s">
        <v>88</v>
      </c>
      <c r="AV242" s="12" t="s">
        <v>88</v>
      </c>
      <c r="AW242" s="12" t="s">
        <v>43</v>
      </c>
      <c r="AX242" s="12" t="s">
        <v>79</v>
      </c>
      <c r="AY242" s="254" t="s">
        <v>174</v>
      </c>
    </row>
    <row r="243" s="13" customFormat="1">
      <c r="B243" s="255"/>
      <c r="C243" s="256"/>
      <c r="D243" s="235" t="s">
        <v>176</v>
      </c>
      <c r="E243" s="257" t="s">
        <v>41</v>
      </c>
      <c r="F243" s="258" t="s">
        <v>183</v>
      </c>
      <c r="G243" s="256"/>
      <c r="H243" s="259">
        <v>28.899999999999999</v>
      </c>
      <c r="I243" s="260"/>
      <c r="J243" s="256"/>
      <c r="K243" s="256"/>
      <c r="L243" s="261"/>
      <c r="M243" s="262"/>
      <c r="N243" s="263"/>
      <c r="O243" s="263"/>
      <c r="P243" s="263"/>
      <c r="Q243" s="263"/>
      <c r="R243" s="263"/>
      <c r="S243" s="263"/>
      <c r="T243" s="264"/>
      <c r="AT243" s="265" t="s">
        <v>176</v>
      </c>
      <c r="AU243" s="265" t="s">
        <v>88</v>
      </c>
      <c r="AV243" s="13" t="s">
        <v>173</v>
      </c>
      <c r="AW243" s="13" t="s">
        <v>43</v>
      </c>
      <c r="AX243" s="13" t="s">
        <v>86</v>
      </c>
      <c r="AY243" s="265" t="s">
        <v>174</v>
      </c>
    </row>
    <row r="244" s="1" customFormat="1" ht="25.5" customHeight="1">
      <c r="B244" s="47"/>
      <c r="C244" s="221" t="s">
        <v>546</v>
      </c>
      <c r="D244" s="221" t="s">
        <v>170</v>
      </c>
      <c r="E244" s="222" t="s">
        <v>547</v>
      </c>
      <c r="F244" s="223" t="s">
        <v>548</v>
      </c>
      <c r="G244" s="224" t="s">
        <v>334</v>
      </c>
      <c r="H244" s="225">
        <v>60.399999999999999</v>
      </c>
      <c r="I244" s="226"/>
      <c r="J244" s="227">
        <f>ROUND(I244*H244,2)</f>
        <v>0</v>
      </c>
      <c r="K244" s="223" t="s">
        <v>335</v>
      </c>
      <c r="L244" s="73"/>
      <c r="M244" s="228" t="s">
        <v>41</v>
      </c>
      <c r="N244" s="229" t="s">
        <v>52</v>
      </c>
      <c r="O244" s="48"/>
      <c r="P244" s="230">
        <f>O244*H244</f>
        <v>0</v>
      </c>
      <c r="Q244" s="230">
        <v>0.019949999999999999</v>
      </c>
      <c r="R244" s="230">
        <f>Q244*H244</f>
        <v>1.2049799999999999</v>
      </c>
      <c r="S244" s="230">
        <v>0</v>
      </c>
      <c r="T244" s="231">
        <f>S244*H244</f>
        <v>0</v>
      </c>
      <c r="AR244" s="24" t="s">
        <v>173</v>
      </c>
      <c r="AT244" s="24" t="s">
        <v>170</v>
      </c>
      <c r="AU244" s="24" t="s">
        <v>88</v>
      </c>
      <c r="AY244" s="24" t="s">
        <v>174</v>
      </c>
      <c r="BE244" s="232">
        <f>IF(N244="základní",J244,0)</f>
        <v>0</v>
      </c>
      <c r="BF244" s="232">
        <f>IF(N244="snížená",J244,0)</f>
        <v>0</v>
      </c>
      <c r="BG244" s="232">
        <f>IF(N244="zákl. přenesená",J244,0)</f>
        <v>0</v>
      </c>
      <c r="BH244" s="232">
        <f>IF(N244="sníž. přenesená",J244,0)</f>
        <v>0</v>
      </c>
      <c r="BI244" s="232">
        <f>IF(N244="nulová",J244,0)</f>
        <v>0</v>
      </c>
      <c r="BJ244" s="24" t="s">
        <v>173</v>
      </c>
      <c r="BK244" s="232">
        <f>ROUND(I244*H244,2)</f>
        <v>0</v>
      </c>
      <c r="BL244" s="24" t="s">
        <v>173</v>
      </c>
      <c r="BM244" s="24" t="s">
        <v>549</v>
      </c>
    </row>
    <row r="245" s="1" customFormat="1">
      <c r="B245" s="47"/>
      <c r="C245" s="75"/>
      <c r="D245" s="235" t="s">
        <v>242</v>
      </c>
      <c r="E245" s="75"/>
      <c r="F245" s="276" t="s">
        <v>550</v>
      </c>
      <c r="G245" s="75"/>
      <c r="H245" s="75"/>
      <c r="I245" s="205"/>
      <c r="J245" s="75"/>
      <c r="K245" s="75"/>
      <c r="L245" s="73"/>
      <c r="M245" s="277"/>
      <c r="N245" s="48"/>
      <c r="O245" s="48"/>
      <c r="P245" s="48"/>
      <c r="Q245" s="48"/>
      <c r="R245" s="48"/>
      <c r="S245" s="48"/>
      <c r="T245" s="96"/>
      <c r="AT245" s="24" t="s">
        <v>242</v>
      </c>
      <c r="AU245" s="24" t="s">
        <v>88</v>
      </c>
    </row>
    <row r="246" s="11" customFormat="1">
      <c r="B246" s="233"/>
      <c r="C246" s="234"/>
      <c r="D246" s="235" t="s">
        <v>176</v>
      </c>
      <c r="E246" s="236" t="s">
        <v>41</v>
      </c>
      <c r="F246" s="237" t="s">
        <v>551</v>
      </c>
      <c r="G246" s="234"/>
      <c r="H246" s="236" t="s">
        <v>41</v>
      </c>
      <c r="I246" s="238"/>
      <c r="J246" s="234"/>
      <c r="K246" s="234"/>
      <c r="L246" s="239"/>
      <c r="M246" s="240"/>
      <c r="N246" s="241"/>
      <c r="O246" s="241"/>
      <c r="P246" s="241"/>
      <c r="Q246" s="241"/>
      <c r="R246" s="241"/>
      <c r="S246" s="241"/>
      <c r="T246" s="242"/>
      <c r="AT246" s="243" t="s">
        <v>176</v>
      </c>
      <c r="AU246" s="243" t="s">
        <v>88</v>
      </c>
      <c r="AV246" s="11" t="s">
        <v>86</v>
      </c>
      <c r="AW246" s="11" t="s">
        <v>43</v>
      </c>
      <c r="AX246" s="11" t="s">
        <v>79</v>
      </c>
      <c r="AY246" s="243" t="s">
        <v>174</v>
      </c>
    </row>
    <row r="247" s="12" customFormat="1">
      <c r="B247" s="244"/>
      <c r="C247" s="245"/>
      <c r="D247" s="235" t="s">
        <v>176</v>
      </c>
      <c r="E247" s="246" t="s">
        <v>41</v>
      </c>
      <c r="F247" s="247" t="s">
        <v>519</v>
      </c>
      <c r="G247" s="245"/>
      <c r="H247" s="248">
        <v>33.799999999999997</v>
      </c>
      <c r="I247" s="249"/>
      <c r="J247" s="245"/>
      <c r="K247" s="245"/>
      <c r="L247" s="250"/>
      <c r="M247" s="251"/>
      <c r="N247" s="252"/>
      <c r="O247" s="252"/>
      <c r="P247" s="252"/>
      <c r="Q247" s="252"/>
      <c r="R247" s="252"/>
      <c r="S247" s="252"/>
      <c r="T247" s="253"/>
      <c r="AT247" s="254" t="s">
        <v>176</v>
      </c>
      <c r="AU247" s="254" t="s">
        <v>88</v>
      </c>
      <c r="AV247" s="12" t="s">
        <v>88</v>
      </c>
      <c r="AW247" s="12" t="s">
        <v>43</v>
      </c>
      <c r="AX247" s="12" t="s">
        <v>79</v>
      </c>
      <c r="AY247" s="254" t="s">
        <v>174</v>
      </c>
    </row>
    <row r="248" s="11" customFormat="1">
      <c r="B248" s="233"/>
      <c r="C248" s="234"/>
      <c r="D248" s="235" t="s">
        <v>176</v>
      </c>
      <c r="E248" s="236" t="s">
        <v>41</v>
      </c>
      <c r="F248" s="237" t="s">
        <v>552</v>
      </c>
      <c r="G248" s="234"/>
      <c r="H248" s="236" t="s">
        <v>41</v>
      </c>
      <c r="I248" s="238"/>
      <c r="J248" s="234"/>
      <c r="K248" s="234"/>
      <c r="L248" s="239"/>
      <c r="M248" s="240"/>
      <c r="N248" s="241"/>
      <c r="O248" s="241"/>
      <c r="P248" s="241"/>
      <c r="Q248" s="241"/>
      <c r="R248" s="241"/>
      <c r="S248" s="241"/>
      <c r="T248" s="242"/>
      <c r="AT248" s="243" t="s">
        <v>176</v>
      </c>
      <c r="AU248" s="243" t="s">
        <v>88</v>
      </c>
      <c r="AV248" s="11" t="s">
        <v>86</v>
      </c>
      <c r="AW248" s="11" t="s">
        <v>43</v>
      </c>
      <c r="AX248" s="11" t="s">
        <v>79</v>
      </c>
      <c r="AY248" s="243" t="s">
        <v>174</v>
      </c>
    </row>
    <row r="249" s="12" customFormat="1">
      <c r="B249" s="244"/>
      <c r="C249" s="245"/>
      <c r="D249" s="235" t="s">
        <v>176</v>
      </c>
      <c r="E249" s="246" t="s">
        <v>41</v>
      </c>
      <c r="F249" s="247" t="s">
        <v>553</v>
      </c>
      <c r="G249" s="245"/>
      <c r="H249" s="248">
        <v>10.5</v>
      </c>
      <c r="I249" s="249"/>
      <c r="J249" s="245"/>
      <c r="K249" s="245"/>
      <c r="L249" s="250"/>
      <c r="M249" s="251"/>
      <c r="N249" s="252"/>
      <c r="O249" s="252"/>
      <c r="P249" s="252"/>
      <c r="Q249" s="252"/>
      <c r="R249" s="252"/>
      <c r="S249" s="252"/>
      <c r="T249" s="253"/>
      <c r="AT249" s="254" t="s">
        <v>176</v>
      </c>
      <c r="AU249" s="254" t="s">
        <v>88</v>
      </c>
      <c r="AV249" s="12" t="s">
        <v>88</v>
      </c>
      <c r="AW249" s="12" t="s">
        <v>43</v>
      </c>
      <c r="AX249" s="12" t="s">
        <v>79</v>
      </c>
      <c r="AY249" s="254" t="s">
        <v>174</v>
      </c>
    </row>
    <row r="250" s="11" customFormat="1">
      <c r="B250" s="233"/>
      <c r="C250" s="234"/>
      <c r="D250" s="235" t="s">
        <v>176</v>
      </c>
      <c r="E250" s="236" t="s">
        <v>41</v>
      </c>
      <c r="F250" s="237" t="s">
        <v>554</v>
      </c>
      <c r="G250" s="234"/>
      <c r="H250" s="236" t="s">
        <v>41</v>
      </c>
      <c r="I250" s="238"/>
      <c r="J250" s="234"/>
      <c r="K250" s="234"/>
      <c r="L250" s="239"/>
      <c r="M250" s="240"/>
      <c r="N250" s="241"/>
      <c r="O250" s="241"/>
      <c r="P250" s="241"/>
      <c r="Q250" s="241"/>
      <c r="R250" s="241"/>
      <c r="S250" s="241"/>
      <c r="T250" s="242"/>
      <c r="AT250" s="243" t="s">
        <v>176</v>
      </c>
      <c r="AU250" s="243" t="s">
        <v>88</v>
      </c>
      <c r="AV250" s="11" t="s">
        <v>86</v>
      </c>
      <c r="AW250" s="11" t="s">
        <v>43</v>
      </c>
      <c r="AX250" s="11" t="s">
        <v>79</v>
      </c>
      <c r="AY250" s="243" t="s">
        <v>174</v>
      </c>
    </row>
    <row r="251" s="12" customFormat="1">
      <c r="B251" s="244"/>
      <c r="C251" s="245"/>
      <c r="D251" s="235" t="s">
        <v>176</v>
      </c>
      <c r="E251" s="246" t="s">
        <v>41</v>
      </c>
      <c r="F251" s="247" t="s">
        <v>555</v>
      </c>
      <c r="G251" s="245"/>
      <c r="H251" s="248">
        <v>11.199999999999999</v>
      </c>
      <c r="I251" s="249"/>
      <c r="J251" s="245"/>
      <c r="K251" s="245"/>
      <c r="L251" s="250"/>
      <c r="M251" s="251"/>
      <c r="N251" s="252"/>
      <c r="O251" s="252"/>
      <c r="P251" s="252"/>
      <c r="Q251" s="252"/>
      <c r="R251" s="252"/>
      <c r="S251" s="252"/>
      <c r="T251" s="253"/>
      <c r="AT251" s="254" t="s">
        <v>176</v>
      </c>
      <c r="AU251" s="254" t="s">
        <v>88</v>
      </c>
      <c r="AV251" s="12" t="s">
        <v>88</v>
      </c>
      <c r="AW251" s="12" t="s">
        <v>43</v>
      </c>
      <c r="AX251" s="12" t="s">
        <v>79</v>
      </c>
      <c r="AY251" s="254" t="s">
        <v>174</v>
      </c>
    </row>
    <row r="252" s="12" customFormat="1">
      <c r="B252" s="244"/>
      <c r="C252" s="245"/>
      <c r="D252" s="235" t="s">
        <v>176</v>
      </c>
      <c r="E252" s="246" t="s">
        <v>41</v>
      </c>
      <c r="F252" s="247" t="s">
        <v>556</v>
      </c>
      <c r="G252" s="245"/>
      <c r="H252" s="248">
        <v>4.9000000000000004</v>
      </c>
      <c r="I252" s="249"/>
      <c r="J252" s="245"/>
      <c r="K252" s="245"/>
      <c r="L252" s="250"/>
      <c r="M252" s="251"/>
      <c r="N252" s="252"/>
      <c r="O252" s="252"/>
      <c r="P252" s="252"/>
      <c r="Q252" s="252"/>
      <c r="R252" s="252"/>
      <c r="S252" s="252"/>
      <c r="T252" s="253"/>
      <c r="AT252" s="254" t="s">
        <v>176</v>
      </c>
      <c r="AU252" s="254" t="s">
        <v>88</v>
      </c>
      <c r="AV252" s="12" t="s">
        <v>88</v>
      </c>
      <c r="AW252" s="12" t="s">
        <v>43</v>
      </c>
      <c r="AX252" s="12" t="s">
        <v>79</v>
      </c>
      <c r="AY252" s="254" t="s">
        <v>174</v>
      </c>
    </row>
    <row r="253" s="13" customFormat="1">
      <c r="B253" s="255"/>
      <c r="C253" s="256"/>
      <c r="D253" s="235" t="s">
        <v>176</v>
      </c>
      <c r="E253" s="257" t="s">
        <v>41</v>
      </c>
      <c r="F253" s="258" t="s">
        <v>183</v>
      </c>
      <c r="G253" s="256"/>
      <c r="H253" s="259">
        <v>60.399999999999999</v>
      </c>
      <c r="I253" s="260"/>
      <c r="J253" s="256"/>
      <c r="K253" s="256"/>
      <c r="L253" s="261"/>
      <c r="M253" s="262"/>
      <c r="N253" s="263"/>
      <c r="O253" s="263"/>
      <c r="P253" s="263"/>
      <c r="Q253" s="263"/>
      <c r="R253" s="263"/>
      <c r="S253" s="263"/>
      <c r="T253" s="264"/>
      <c r="AT253" s="265" t="s">
        <v>176</v>
      </c>
      <c r="AU253" s="265" t="s">
        <v>88</v>
      </c>
      <c r="AV253" s="13" t="s">
        <v>173</v>
      </c>
      <c r="AW253" s="13" t="s">
        <v>43</v>
      </c>
      <c r="AX253" s="13" t="s">
        <v>86</v>
      </c>
      <c r="AY253" s="265" t="s">
        <v>174</v>
      </c>
    </row>
    <row r="254" s="1" customFormat="1" ht="16.5" customHeight="1">
      <c r="B254" s="47"/>
      <c r="C254" s="221" t="s">
        <v>557</v>
      </c>
      <c r="D254" s="221" t="s">
        <v>170</v>
      </c>
      <c r="E254" s="222" t="s">
        <v>558</v>
      </c>
      <c r="F254" s="223" t="s">
        <v>559</v>
      </c>
      <c r="G254" s="224" t="s">
        <v>334</v>
      </c>
      <c r="H254" s="225">
        <v>60.399999999999999</v>
      </c>
      <c r="I254" s="226"/>
      <c r="J254" s="227">
        <f>ROUND(I254*H254,2)</f>
        <v>0</v>
      </c>
      <c r="K254" s="223" t="s">
        <v>335</v>
      </c>
      <c r="L254" s="73"/>
      <c r="M254" s="228" t="s">
        <v>41</v>
      </c>
      <c r="N254" s="229" t="s">
        <v>52</v>
      </c>
      <c r="O254" s="48"/>
      <c r="P254" s="230">
        <f>O254*H254</f>
        <v>0</v>
      </c>
      <c r="Q254" s="230">
        <v>0.00158</v>
      </c>
      <c r="R254" s="230">
        <f>Q254*H254</f>
        <v>0.095432000000000003</v>
      </c>
      <c r="S254" s="230">
        <v>0</v>
      </c>
      <c r="T254" s="231">
        <f>S254*H254</f>
        <v>0</v>
      </c>
      <c r="AR254" s="24" t="s">
        <v>173</v>
      </c>
      <c r="AT254" s="24" t="s">
        <v>170</v>
      </c>
      <c r="AU254" s="24" t="s">
        <v>88</v>
      </c>
      <c r="AY254" s="24" t="s">
        <v>174</v>
      </c>
      <c r="BE254" s="232">
        <f>IF(N254="základní",J254,0)</f>
        <v>0</v>
      </c>
      <c r="BF254" s="232">
        <f>IF(N254="snížená",J254,0)</f>
        <v>0</v>
      </c>
      <c r="BG254" s="232">
        <f>IF(N254="zákl. přenesená",J254,0)</f>
        <v>0</v>
      </c>
      <c r="BH254" s="232">
        <f>IF(N254="sníž. přenesená",J254,0)</f>
        <v>0</v>
      </c>
      <c r="BI254" s="232">
        <f>IF(N254="nulová",J254,0)</f>
        <v>0</v>
      </c>
      <c r="BJ254" s="24" t="s">
        <v>173</v>
      </c>
      <c r="BK254" s="232">
        <f>ROUND(I254*H254,2)</f>
        <v>0</v>
      </c>
      <c r="BL254" s="24" t="s">
        <v>173</v>
      </c>
      <c r="BM254" s="24" t="s">
        <v>560</v>
      </c>
    </row>
    <row r="255" s="11" customFormat="1">
      <c r="B255" s="233"/>
      <c r="C255" s="234"/>
      <c r="D255" s="235" t="s">
        <v>176</v>
      </c>
      <c r="E255" s="236" t="s">
        <v>41</v>
      </c>
      <c r="F255" s="237" t="s">
        <v>551</v>
      </c>
      <c r="G255" s="234"/>
      <c r="H255" s="236" t="s">
        <v>41</v>
      </c>
      <c r="I255" s="238"/>
      <c r="J255" s="234"/>
      <c r="K255" s="234"/>
      <c r="L255" s="239"/>
      <c r="M255" s="240"/>
      <c r="N255" s="241"/>
      <c r="O255" s="241"/>
      <c r="P255" s="241"/>
      <c r="Q255" s="241"/>
      <c r="R255" s="241"/>
      <c r="S255" s="241"/>
      <c r="T255" s="242"/>
      <c r="AT255" s="243" t="s">
        <v>176</v>
      </c>
      <c r="AU255" s="243" t="s">
        <v>88</v>
      </c>
      <c r="AV255" s="11" t="s">
        <v>86</v>
      </c>
      <c r="AW255" s="11" t="s">
        <v>43</v>
      </c>
      <c r="AX255" s="11" t="s">
        <v>79</v>
      </c>
      <c r="AY255" s="243" t="s">
        <v>174</v>
      </c>
    </row>
    <row r="256" s="12" customFormat="1">
      <c r="B256" s="244"/>
      <c r="C256" s="245"/>
      <c r="D256" s="235" t="s">
        <v>176</v>
      </c>
      <c r="E256" s="246" t="s">
        <v>41</v>
      </c>
      <c r="F256" s="247" t="s">
        <v>519</v>
      </c>
      <c r="G256" s="245"/>
      <c r="H256" s="248">
        <v>33.799999999999997</v>
      </c>
      <c r="I256" s="249"/>
      <c r="J256" s="245"/>
      <c r="K256" s="245"/>
      <c r="L256" s="250"/>
      <c r="M256" s="251"/>
      <c r="N256" s="252"/>
      <c r="O256" s="252"/>
      <c r="P256" s="252"/>
      <c r="Q256" s="252"/>
      <c r="R256" s="252"/>
      <c r="S256" s="252"/>
      <c r="T256" s="253"/>
      <c r="AT256" s="254" t="s">
        <v>176</v>
      </c>
      <c r="AU256" s="254" t="s">
        <v>88</v>
      </c>
      <c r="AV256" s="12" t="s">
        <v>88</v>
      </c>
      <c r="AW256" s="12" t="s">
        <v>43</v>
      </c>
      <c r="AX256" s="12" t="s">
        <v>79</v>
      </c>
      <c r="AY256" s="254" t="s">
        <v>174</v>
      </c>
    </row>
    <row r="257" s="11" customFormat="1">
      <c r="B257" s="233"/>
      <c r="C257" s="234"/>
      <c r="D257" s="235" t="s">
        <v>176</v>
      </c>
      <c r="E257" s="236" t="s">
        <v>41</v>
      </c>
      <c r="F257" s="237" t="s">
        <v>552</v>
      </c>
      <c r="G257" s="234"/>
      <c r="H257" s="236" t="s">
        <v>41</v>
      </c>
      <c r="I257" s="238"/>
      <c r="J257" s="234"/>
      <c r="K257" s="234"/>
      <c r="L257" s="239"/>
      <c r="M257" s="240"/>
      <c r="N257" s="241"/>
      <c r="O257" s="241"/>
      <c r="P257" s="241"/>
      <c r="Q257" s="241"/>
      <c r="R257" s="241"/>
      <c r="S257" s="241"/>
      <c r="T257" s="242"/>
      <c r="AT257" s="243" t="s">
        <v>176</v>
      </c>
      <c r="AU257" s="243" t="s">
        <v>88</v>
      </c>
      <c r="AV257" s="11" t="s">
        <v>86</v>
      </c>
      <c r="AW257" s="11" t="s">
        <v>43</v>
      </c>
      <c r="AX257" s="11" t="s">
        <v>79</v>
      </c>
      <c r="AY257" s="243" t="s">
        <v>174</v>
      </c>
    </row>
    <row r="258" s="12" customFormat="1">
      <c r="B258" s="244"/>
      <c r="C258" s="245"/>
      <c r="D258" s="235" t="s">
        <v>176</v>
      </c>
      <c r="E258" s="246" t="s">
        <v>41</v>
      </c>
      <c r="F258" s="247" t="s">
        <v>553</v>
      </c>
      <c r="G258" s="245"/>
      <c r="H258" s="248">
        <v>10.5</v>
      </c>
      <c r="I258" s="249"/>
      <c r="J258" s="245"/>
      <c r="K258" s="245"/>
      <c r="L258" s="250"/>
      <c r="M258" s="251"/>
      <c r="N258" s="252"/>
      <c r="O258" s="252"/>
      <c r="P258" s="252"/>
      <c r="Q258" s="252"/>
      <c r="R258" s="252"/>
      <c r="S258" s="252"/>
      <c r="T258" s="253"/>
      <c r="AT258" s="254" t="s">
        <v>176</v>
      </c>
      <c r="AU258" s="254" t="s">
        <v>88</v>
      </c>
      <c r="AV258" s="12" t="s">
        <v>88</v>
      </c>
      <c r="AW258" s="12" t="s">
        <v>43</v>
      </c>
      <c r="AX258" s="12" t="s">
        <v>79</v>
      </c>
      <c r="AY258" s="254" t="s">
        <v>174</v>
      </c>
    </row>
    <row r="259" s="11" customFormat="1">
      <c r="B259" s="233"/>
      <c r="C259" s="234"/>
      <c r="D259" s="235" t="s">
        <v>176</v>
      </c>
      <c r="E259" s="236" t="s">
        <v>41</v>
      </c>
      <c r="F259" s="237" t="s">
        <v>554</v>
      </c>
      <c r="G259" s="234"/>
      <c r="H259" s="236" t="s">
        <v>41</v>
      </c>
      <c r="I259" s="238"/>
      <c r="J259" s="234"/>
      <c r="K259" s="234"/>
      <c r="L259" s="239"/>
      <c r="M259" s="240"/>
      <c r="N259" s="241"/>
      <c r="O259" s="241"/>
      <c r="P259" s="241"/>
      <c r="Q259" s="241"/>
      <c r="R259" s="241"/>
      <c r="S259" s="241"/>
      <c r="T259" s="242"/>
      <c r="AT259" s="243" t="s">
        <v>176</v>
      </c>
      <c r="AU259" s="243" t="s">
        <v>88</v>
      </c>
      <c r="AV259" s="11" t="s">
        <v>86</v>
      </c>
      <c r="AW259" s="11" t="s">
        <v>43</v>
      </c>
      <c r="AX259" s="11" t="s">
        <v>79</v>
      </c>
      <c r="AY259" s="243" t="s">
        <v>174</v>
      </c>
    </row>
    <row r="260" s="12" customFormat="1">
      <c r="B260" s="244"/>
      <c r="C260" s="245"/>
      <c r="D260" s="235" t="s">
        <v>176</v>
      </c>
      <c r="E260" s="246" t="s">
        <v>41</v>
      </c>
      <c r="F260" s="247" t="s">
        <v>555</v>
      </c>
      <c r="G260" s="245"/>
      <c r="H260" s="248">
        <v>11.199999999999999</v>
      </c>
      <c r="I260" s="249"/>
      <c r="J260" s="245"/>
      <c r="K260" s="245"/>
      <c r="L260" s="250"/>
      <c r="M260" s="251"/>
      <c r="N260" s="252"/>
      <c r="O260" s="252"/>
      <c r="P260" s="252"/>
      <c r="Q260" s="252"/>
      <c r="R260" s="252"/>
      <c r="S260" s="252"/>
      <c r="T260" s="253"/>
      <c r="AT260" s="254" t="s">
        <v>176</v>
      </c>
      <c r="AU260" s="254" t="s">
        <v>88</v>
      </c>
      <c r="AV260" s="12" t="s">
        <v>88</v>
      </c>
      <c r="AW260" s="12" t="s">
        <v>43</v>
      </c>
      <c r="AX260" s="12" t="s">
        <v>79</v>
      </c>
      <c r="AY260" s="254" t="s">
        <v>174</v>
      </c>
    </row>
    <row r="261" s="12" customFormat="1">
      <c r="B261" s="244"/>
      <c r="C261" s="245"/>
      <c r="D261" s="235" t="s">
        <v>176</v>
      </c>
      <c r="E261" s="246" t="s">
        <v>41</v>
      </c>
      <c r="F261" s="247" t="s">
        <v>556</v>
      </c>
      <c r="G261" s="245"/>
      <c r="H261" s="248">
        <v>4.9000000000000004</v>
      </c>
      <c r="I261" s="249"/>
      <c r="J261" s="245"/>
      <c r="K261" s="245"/>
      <c r="L261" s="250"/>
      <c r="M261" s="251"/>
      <c r="N261" s="252"/>
      <c r="O261" s="252"/>
      <c r="P261" s="252"/>
      <c r="Q261" s="252"/>
      <c r="R261" s="252"/>
      <c r="S261" s="252"/>
      <c r="T261" s="253"/>
      <c r="AT261" s="254" t="s">
        <v>176</v>
      </c>
      <c r="AU261" s="254" t="s">
        <v>88</v>
      </c>
      <c r="AV261" s="12" t="s">
        <v>88</v>
      </c>
      <c r="AW261" s="12" t="s">
        <v>43</v>
      </c>
      <c r="AX261" s="12" t="s">
        <v>79</v>
      </c>
      <c r="AY261" s="254" t="s">
        <v>174</v>
      </c>
    </row>
    <row r="262" s="13" customFormat="1">
      <c r="B262" s="255"/>
      <c r="C262" s="256"/>
      <c r="D262" s="235" t="s">
        <v>176</v>
      </c>
      <c r="E262" s="257" t="s">
        <v>41</v>
      </c>
      <c r="F262" s="258" t="s">
        <v>183</v>
      </c>
      <c r="G262" s="256"/>
      <c r="H262" s="259">
        <v>60.399999999999999</v>
      </c>
      <c r="I262" s="260"/>
      <c r="J262" s="256"/>
      <c r="K262" s="256"/>
      <c r="L262" s="261"/>
      <c r="M262" s="262"/>
      <c r="N262" s="263"/>
      <c r="O262" s="263"/>
      <c r="P262" s="263"/>
      <c r="Q262" s="263"/>
      <c r="R262" s="263"/>
      <c r="S262" s="263"/>
      <c r="T262" s="264"/>
      <c r="AT262" s="265" t="s">
        <v>176</v>
      </c>
      <c r="AU262" s="265" t="s">
        <v>88</v>
      </c>
      <c r="AV262" s="13" t="s">
        <v>173</v>
      </c>
      <c r="AW262" s="13" t="s">
        <v>43</v>
      </c>
      <c r="AX262" s="13" t="s">
        <v>86</v>
      </c>
      <c r="AY262" s="265" t="s">
        <v>174</v>
      </c>
    </row>
    <row r="263" s="14" customFormat="1" ht="29.88" customHeight="1">
      <c r="B263" s="278"/>
      <c r="C263" s="279"/>
      <c r="D263" s="280" t="s">
        <v>78</v>
      </c>
      <c r="E263" s="292" t="s">
        <v>561</v>
      </c>
      <c r="F263" s="292" t="s">
        <v>562</v>
      </c>
      <c r="G263" s="279"/>
      <c r="H263" s="279"/>
      <c r="I263" s="282"/>
      <c r="J263" s="293">
        <f>BK263</f>
        <v>0</v>
      </c>
      <c r="K263" s="279"/>
      <c r="L263" s="284"/>
      <c r="M263" s="285"/>
      <c r="N263" s="286"/>
      <c r="O263" s="286"/>
      <c r="P263" s="287">
        <f>SUM(P264:P271)</f>
        <v>0</v>
      </c>
      <c r="Q263" s="286"/>
      <c r="R263" s="287">
        <f>SUM(R264:R271)</f>
        <v>0</v>
      </c>
      <c r="S263" s="286"/>
      <c r="T263" s="288">
        <f>SUM(T264:T271)</f>
        <v>0</v>
      </c>
      <c r="AR263" s="289" t="s">
        <v>86</v>
      </c>
      <c r="AT263" s="290" t="s">
        <v>78</v>
      </c>
      <c r="AU263" s="290" t="s">
        <v>86</v>
      </c>
      <c r="AY263" s="289" t="s">
        <v>174</v>
      </c>
      <c r="BK263" s="291">
        <f>SUM(BK264:BK271)</f>
        <v>0</v>
      </c>
    </row>
    <row r="264" s="1" customFormat="1" ht="25.5" customHeight="1">
      <c r="B264" s="47"/>
      <c r="C264" s="221" t="s">
        <v>563</v>
      </c>
      <c r="D264" s="221" t="s">
        <v>170</v>
      </c>
      <c r="E264" s="222" t="s">
        <v>564</v>
      </c>
      <c r="F264" s="223" t="s">
        <v>565</v>
      </c>
      <c r="G264" s="224" t="s">
        <v>136</v>
      </c>
      <c r="H264" s="225">
        <v>3.8999999999999999</v>
      </c>
      <c r="I264" s="226"/>
      <c r="J264" s="227">
        <f>ROUND(I264*H264,2)</f>
        <v>0</v>
      </c>
      <c r="K264" s="223" t="s">
        <v>335</v>
      </c>
      <c r="L264" s="73"/>
      <c r="M264" s="228" t="s">
        <v>41</v>
      </c>
      <c r="N264" s="229" t="s">
        <v>52</v>
      </c>
      <c r="O264" s="48"/>
      <c r="P264" s="230">
        <f>O264*H264</f>
        <v>0</v>
      </c>
      <c r="Q264" s="230">
        <v>0</v>
      </c>
      <c r="R264" s="230">
        <f>Q264*H264</f>
        <v>0</v>
      </c>
      <c r="S264" s="230">
        <v>0</v>
      </c>
      <c r="T264" s="231">
        <f>S264*H264</f>
        <v>0</v>
      </c>
      <c r="AR264" s="24" t="s">
        <v>173</v>
      </c>
      <c r="AT264" s="24" t="s">
        <v>170</v>
      </c>
      <c r="AU264" s="24" t="s">
        <v>88</v>
      </c>
      <c r="AY264" s="24" t="s">
        <v>174</v>
      </c>
      <c r="BE264" s="232">
        <f>IF(N264="základní",J264,0)</f>
        <v>0</v>
      </c>
      <c r="BF264" s="232">
        <f>IF(N264="snížená",J264,0)</f>
        <v>0</v>
      </c>
      <c r="BG264" s="232">
        <f>IF(N264="zákl. přenesená",J264,0)</f>
        <v>0</v>
      </c>
      <c r="BH264" s="232">
        <f>IF(N264="sníž. přenesená",J264,0)</f>
        <v>0</v>
      </c>
      <c r="BI264" s="232">
        <f>IF(N264="nulová",J264,0)</f>
        <v>0</v>
      </c>
      <c r="BJ264" s="24" t="s">
        <v>173</v>
      </c>
      <c r="BK264" s="232">
        <f>ROUND(I264*H264,2)</f>
        <v>0</v>
      </c>
      <c r="BL264" s="24" t="s">
        <v>173</v>
      </c>
      <c r="BM264" s="24" t="s">
        <v>566</v>
      </c>
    </row>
    <row r="265" s="1" customFormat="1">
      <c r="B265" s="47"/>
      <c r="C265" s="75"/>
      <c r="D265" s="235" t="s">
        <v>242</v>
      </c>
      <c r="E265" s="75"/>
      <c r="F265" s="276" t="s">
        <v>567</v>
      </c>
      <c r="G265" s="75"/>
      <c r="H265" s="75"/>
      <c r="I265" s="205"/>
      <c r="J265" s="75"/>
      <c r="K265" s="75"/>
      <c r="L265" s="73"/>
      <c r="M265" s="277"/>
      <c r="N265" s="48"/>
      <c r="O265" s="48"/>
      <c r="P265" s="48"/>
      <c r="Q265" s="48"/>
      <c r="R265" s="48"/>
      <c r="S265" s="48"/>
      <c r="T265" s="96"/>
      <c r="AT265" s="24" t="s">
        <v>242</v>
      </c>
      <c r="AU265" s="24" t="s">
        <v>88</v>
      </c>
    </row>
    <row r="266" s="1" customFormat="1" ht="38.25" customHeight="1">
      <c r="B266" s="47"/>
      <c r="C266" s="221" t="s">
        <v>568</v>
      </c>
      <c r="D266" s="221" t="s">
        <v>170</v>
      </c>
      <c r="E266" s="222" t="s">
        <v>569</v>
      </c>
      <c r="F266" s="223" t="s">
        <v>570</v>
      </c>
      <c r="G266" s="224" t="s">
        <v>136</v>
      </c>
      <c r="H266" s="225">
        <v>35.100000000000001</v>
      </c>
      <c r="I266" s="226"/>
      <c r="J266" s="227">
        <f>ROUND(I266*H266,2)</f>
        <v>0</v>
      </c>
      <c r="K266" s="223" t="s">
        <v>335</v>
      </c>
      <c r="L266" s="73"/>
      <c r="M266" s="228" t="s">
        <v>41</v>
      </c>
      <c r="N266" s="229" t="s">
        <v>52</v>
      </c>
      <c r="O266" s="48"/>
      <c r="P266" s="230">
        <f>O266*H266</f>
        <v>0</v>
      </c>
      <c r="Q266" s="230">
        <v>0</v>
      </c>
      <c r="R266" s="230">
        <f>Q266*H266</f>
        <v>0</v>
      </c>
      <c r="S266" s="230">
        <v>0</v>
      </c>
      <c r="T266" s="231">
        <f>S266*H266</f>
        <v>0</v>
      </c>
      <c r="AR266" s="24" t="s">
        <v>173</v>
      </c>
      <c r="AT266" s="24" t="s">
        <v>170</v>
      </c>
      <c r="AU266" s="24" t="s">
        <v>88</v>
      </c>
      <c r="AY266" s="24" t="s">
        <v>174</v>
      </c>
      <c r="BE266" s="232">
        <f>IF(N266="základní",J266,0)</f>
        <v>0</v>
      </c>
      <c r="BF266" s="232">
        <f>IF(N266="snížená",J266,0)</f>
        <v>0</v>
      </c>
      <c r="BG266" s="232">
        <f>IF(N266="zákl. přenesená",J266,0)</f>
        <v>0</v>
      </c>
      <c r="BH266" s="232">
        <f>IF(N266="sníž. přenesená",J266,0)</f>
        <v>0</v>
      </c>
      <c r="BI266" s="232">
        <f>IF(N266="nulová",J266,0)</f>
        <v>0</v>
      </c>
      <c r="BJ266" s="24" t="s">
        <v>173</v>
      </c>
      <c r="BK266" s="232">
        <f>ROUND(I266*H266,2)</f>
        <v>0</v>
      </c>
      <c r="BL266" s="24" t="s">
        <v>173</v>
      </c>
      <c r="BM266" s="24" t="s">
        <v>571</v>
      </c>
    </row>
    <row r="267" s="1" customFormat="1">
      <c r="B267" s="47"/>
      <c r="C267" s="75"/>
      <c r="D267" s="235" t="s">
        <v>242</v>
      </c>
      <c r="E267" s="75"/>
      <c r="F267" s="276" t="s">
        <v>567</v>
      </c>
      <c r="G267" s="75"/>
      <c r="H267" s="75"/>
      <c r="I267" s="205"/>
      <c r="J267" s="75"/>
      <c r="K267" s="75"/>
      <c r="L267" s="73"/>
      <c r="M267" s="277"/>
      <c r="N267" s="48"/>
      <c r="O267" s="48"/>
      <c r="P267" s="48"/>
      <c r="Q267" s="48"/>
      <c r="R267" s="48"/>
      <c r="S267" s="48"/>
      <c r="T267" s="96"/>
      <c r="AT267" s="24" t="s">
        <v>242</v>
      </c>
      <c r="AU267" s="24" t="s">
        <v>88</v>
      </c>
    </row>
    <row r="268" s="12" customFormat="1">
      <c r="B268" s="244"/>
      <c r="C268" s="245"/>
      <c r="D268" s="235" t="s">
        <v>176</v>
      </c>
      <c r="E268" s="246" t="s">
        <v>41</v>
      </c>
      <c r="F268" s="247" t="s">
        <v>572</v>
      </c>
      <c r="G268" s="245"/>
      <c r="H268" s="248">
        <v>35.100000000000001</v>
      </c>
      <c r="I268" s="249"/>
      <c r="J268" s="245"/>
      <c r="K268" s="245"/>
      <c r="L268" s="250"/>
      <c r="M268" s="251"/>
      <c r="N268" s="252"/>
      <c r="O268" s="252"/>
      <c r="P268" s="252"/>
      <c r="Q268" s="252"/>
      <c r="R268" s="252"/>
      <c r="S268" s="252"/>
      <c r="T268" s="253"/>
      <c r="AT268" s="254" t="s">
        <v>176</v>
      </c>
      <c r="AU268" s="254" t="s">
        <v>88</v>
      </c>
      <c r="AV268" s="12" t="s">
        <v>88</v>
      </c>
      <c r="AW268" s="12" t="s">
        <v>43</v>
      </c>
      <c r="AX268" s="12" t="s">
        <v>86</v>
      </c>
      <c r="AY268" s="254" t="s">
        <v>174</v>
      </c>
    </row>
    <row r="269" s="1" customFormat="1" ht="25.5" customHeight="1">
      <c r="B269" s="47"/>
      <c r="C269" s="221" t="s">
        <v>573</v>
      </c>
      <c r="D269" s="221" t="s">
        <v>170</v>
      </c>
      <c r="E269" s="222" t="s">
        <v>574</v>
      </c>
      <c r="F269" s="223" t="s">
        <v>575</v>
      </c>
      <c r="G269" s="224" t="s">
        <v>136</v>
      </c>
      <c r="H269" s="225">
        <v>3.8999999999999999</v>
      </c>
      <c r="I269" s="226"/>
      <c r="J269" s="227">
        <f>ROUND(I269*H269,2)</f>
        <v>0</v>
      </c>
      <c r="K269" s="223" t="s">
        <v>335</v>
      </c>
      <c r="L269" s="73"/>
      <c r="M269" s="228" t="s">
        <v>41</v>
      </c>
      <c r="N269" s="229" t="s">
        <v>52</v>
      </c>
      <c r="O269" s="48"/>
      <c r="P269" s="230">
        <f>O269*H269</f>
        <v>0</v>
      </c>
      <c r="Q269" s="230">
        <v>0</v>
      </c>
      <c r="R269" s="230">
        <f>Q269*H269</f>
        <v>0</v>
      </c>
      <c r="S269" s="230">
        <v>0</v>
      </c>
      <c r="T269" s="231">
        <f>S269*H269</f>
        <v>0</v>
      </c>
      <c r="AR269" s="24" t="s">
        <v>173</v>
      </c>
      <c r="AT269" s="24" t="s">
        <v>170</v>
      </c>
      <c r="AU269" s="24" t="s">
        <v>88</v>
      </c>
      <c r="AY269" s="24" t="s">
        <v>174</v>
      </c>
      <c r="BE269" s="232">
        <f>IF(N269="základní",J269,0)</f>
        <v>0</v>
      </c>
      <c r="BF269" s="232">
        <f>IF(N269="snížená",J269,0)</f>
        <v>0</v>
      </c>
      <c r="BG269" s="232">
        <f>IF(N269="zákl. přenesená",J269,0)</f>
        <v>0</v>
      </c>
      <c r="BH269" s="232">
        <f>IF(N269="sníž. přenesená",J269,0)</f>
        <v>0</v>
      </c>
      <c r="BI269" s="232">
        <f>IF(N269="nulová",J269,0)</f>
        <v>0</v>
      </c>
      <c r="BJ269" s="24" t="s">
        <v>173</v>
      </c>
      <c r="BK269" s="232">
        <f>ROUND(I269*H269,2)</f>
        <v>0</v>
      </c>
      <c r="BL269" s="24" t="s">
        <v>173</v>
      </c>
      <c r="BM269" s="24" t="s">
        <v>576</v>
      </c>
    </row>
    <row r="270" s="1" customFormat="1" ht="25.5" customHeight="1">
      <c r="B270" s="47"/>
      <c r="C270" s="221" t="s">
        <v>577</v>
      </c>
      <c r="D270" s="221" t="s">
        <v>170</v>
      </c>
      <c r="E270" s="222" t="s">
        <v>578</v>
      </c>
      <c r="F270" s="223" t="s">
        <v>373</v>
      </c>
      <c r="G270" s="224" t="s">
        <v>136</v>
      </c>
      <c r="H270" s="225">
        <v>3.8999999999999999</v>
      </c>
      <c r="I270" s="226"/>
      <c r="J270" s="227">
        <f>ROUND(I270*H270,2)</f>
        <v>0</v>
      </c>
      <c r="K270" s="223" t="s">
        <v>335</v>
      </c>
      <c r="L270" s="73"/>
      <c r="M270" s="228" t="s">
        <v>41</v>
      </c>
      <c r="N270" s="229" t="s">
        <v>52</v>
      </c>
      <c r="O270" s="48"/>
      <c r="P270" s="230">
        <f>O270*H270</f>
        <v>0</v>
      </c>
      <c r="Q270" s="230">
        <v>0</v>
      </c>
      <c r="R270" s="230">
        <f>Q270*H270</f>
        <v>0</v>
      </c>
      <c r="S270" s="230">
        <v>0</v>
      </c>
      <c r="T270" s="231">
        <f>S270*H270</f>
        <v>0</v>
      </c>
      <c r="AR270" s="24" t="s">
        <v>173</v>
      </c>
      <c r="AT270" s="24" t="s">
        <v>170</v>
      </c>
      <c r="AU270" s="24" t="s">
        <v>88</v>
      </c>
      <c r="AY270" s="24" t="s">
        <v>174</v>
      </c>
      <c r="BE270" s="232">
        <f>IF(N270="základní",J270,0)</f>
        <v>0</v>
      </c>
      <c r="BF270" s="232">
        <f>IF(N270="snížená",J270,0)</f>
        <v>0</v>
      </c>
      <c r="BG270" s="232">
        <f>IF(N270="zákl. přenesená",J270,0)</f>
        <v>0</v>
      </c>
      <c r="BH270" s="232">
        <f>IF(N270="sníž. přenesená",J270,0)</f>
        <v>0</v>
      </c>
      <c r="BI270" s="232">
        <f>IF(N270="nulová",J270,0)</f>
        <v>0</v>
      </c>
      <c r="BJ270" s="24" t="s">
        <v>173</v>
      </c>
      <c r="BK270" s="232">
        <f>ROUND(I270*H270,2)</f>
        <v>0</v>
      </c>
      <c r="BL270" s="24" t="s">
        <v>173</v>
      </c>
      <c r="BM270" s="24" t="s">
        <v>579</v>
      </c>
    </row>
    <row r="271" s="1" customFormat="1">
      <c r="B271" s="47"/>
      <c r="C271" s="75"/>
      <c r="D271" s="235" t="s">
        <v>242</v>
      </c>
      <c r="E271" s="75"/>
      <c r="F271" s="276" t="s">
        <v>580</v>
      </c>
      <c r="G271" s="75"/>
      <c r="H271" s="75"/>
      <c r="I271" s="205"/>
      <c r="J271" s="75"/>
      <c r="K271" s="75"/>
      <c r="L271" s="73"/>
      <c r="M271" s="277"/>
      <c r="N271" s="48"/>
      <c r="O271" s="48"/>
      <c r="P271" s="48"/>
      <c r="Q271" s="48"/>
      <c r="R271" s="48"/>
      <c r="S271" s="48"/>
      <c r="T271" s="96"/>
      <c r="AT271" s="24" t="s">
        <v>242</v>
      </c>
      <c r="AU271" s="24" t="s">
        <v>88</v>
      </c>
    </row>
    <row r="272" s="14" customFormat="1" ht="29.88" customHeight="1">
      <c r="B272" s="278"/>
      <c r="C272" s="279"/>
      <c r="D272" s="280" t="s">
        <v>78</v>
      </c>
      <c r="E272" s="292" t="s">
        <v>581</v>
      </c>
      <c r="F272" s="292" t="s">
        <v>582</v>
      </c>
      <c r="G272" s="279"/>
      <c r="H272" s="279"/>
      <c r="I272" s="282"/>
      <c r="J272" s="293">
        <f>BK272</f>
        <v>0</v>
      </c>
      <c r="K272" s="279"/>
      <c r="L272" s="284"/>
      <c r="M272" s="285"/>
      <c r="N272" s="286"/>
      <c r="O272" s="286"/>
      <c r="P272" s="287">
        <f>SUM(P273:P274)</f>
        <v>0</v>
      </c>
      <c r="Q272" s="286"/>
      <c r="R272" s="287">
        <f>SUM(R273:R274)</f>
        <v>0</v>
      </c>
      <c r="S272" s="286"/>
      <c r="T272" s="288">
        <f>SUM(T273:T274)</f>
        <v>0</v>
      </c>
      <c r="AR272" s="289" t="s">
        <v>86</v>
      </c>
      <c r="AT272" s="290" t="s">
        <v>78</v>
      </c>
      <c r="AU272" s="290" t="s">
        <v>86</v>
      </c>
      <c r="AY272" s="289" t="s">
        <v>174</v>
      </c>
      <c r="BK272" s="291">
        <f>SUM(BK273:BK274)</f>
        <v>0</v>
      </c>
    </row>
    <row r="273" s="1" customFormat="1" ht="38.25" customHeight="1">
      <c r="B273" s="47"/>
      <c r="C273" s="221" t="s">
        <v>583</v>
      </c>
      <c r="D273" s="221" t="s">
        <v>170</v>
      </c>
      <c r="E273" s="222" t="s">
        <v>584</v>
      </c>
      <c r="F273" s="223" t="s">
        <v>585</v>
      </c>
      <c r="G273" s="224" t="s">
        <v>136</v>
      </c>
      <c r="H273" s="225">
        <v>72.587999999999994</v>
      </c>
      <c r="I273" s="226"/>
      <c r="J273" s="227">
        <f>ROUND(I273*H273,2)</f>
        <v>0</v>
      </c>
      <c r="K273" s="223" t="s">
        <v>335</v>
      </c>
      <c r="L273" s="73"/>
      <c r="M273" s="228" t="s">
        <v>41</v>
      </c>
      <c r="N273" s="229" t="s">
        <v>52</v>
      </c>
      <c r="O273" s="48"/>
      <c r="P273" s="230">
        <f>O273*H273</f>
        <v>0</v>
      </c>
      <c r="Q273" s="230">
        <v>0</v>
      </c>
      <c r="R273" s="230">
        <f>Q273*H273</f>
        <v>0</v>
      </c>
      <c r="S273" s="230">
        <v>0</v>
      </c>
      <c r="T273" s="231">
        <f>S273*H273</f>
        <v>0</v>
      </c>
      <c r="AR273" s="24" t="s">
        <v>173</v>
      </c>
      <c r="AT273" s="24" t="s">
        <v>170</v>
      </c>
      <c r="AU273" s="24" t="s">
        <v>88</v>
      </c>
      <c r="AY273" s="24" t="s">
        <v>174</v>
      </c>
      <c r="BE273" s="232">
        <f>IF(N273="základní",J273,0)</f>
        <v>0</v>
      </c>
      <c r="BF273" s="232">
        <f>IF(N273="snížená",J273,0)</f>
        <v>0</v>
      </c>
      <c r="BG273" s="232">
        <f>IF(N273="zákl. přenesená",J273,0)</f>
        <v>0</v>
      </c>
      <c r="BH273" s="232">
        <f>IF(N273="sníž. přenesená",J273,0)</f>
        <v>0</v>
      </c>
      <c r="BI273" s="232">
        <f>IF(N273="nulová",J273,0)</f>
        <v>0</v>
      </c>
      <c r="BJ273" s="24" t="s">
        <v>173</v>
      </c>
      <c r="BK273" s="232">
        <f>ROUND(I273*H273,2)</f>
        <v>0</v>
      </c>
      <c r="BL273" s="24" t="s">
        <v>173</v>
      </c>
      <c r="BM273" s="24" t="s">
        <v>586</v>
      </c>
    </row>
    <row r="274" s="1" customFormat="1">
      <c r="B274" s="47"/>
      <c r="C274" s="75"/>
      <c r="D274" s="235" t="s">
        <v>242</v>
      </c>
      <c r="E274" s="75"/>
      <c r="F274" s="276" t="s">
        <v>587</v>
      </c>
      <c r="G274" s="75"/>
      <c r="H274" s="75"/>
      <c r="I274" s="205"/>
      <c r="J274" s="75"/>
      <c r="K274" s="75"/>
      <c r="L274" s="73"/>
      <c r="M274" s="277"/>
      <c r="N274" s="48"/>
      <c r="O274" s="48"/>
      <c r="P274" s="48"/>
      <c r="Q274" s="48"/>
      <c r="R274" s="48"/>
      <c r="S274" s="48"/>
      <c r="T274" s="96"/>
      <c r="AT274" s="24" t="s">
        <v>242</v>
      </c>
      <c r="AU274" s="24" t="s">
        <v>88</v>
      </c>
    </row>
    <row r="275" s="14" customFormat="1" ht="37.44" customHeight="1">
      <c r="B275" s="278"/>
      <c r="C275" s="279"/>
      <c r="D275" s="280" t="s">
        <v>78</v>
      </c>
      <c r="E275" s="281" t="s">
        <v>588</v>
      </c>
      <c r="F275" s="281" t="s">
        <v>589</v>
      </c>
      <c r="G275" s="279"/>
      <c r="H275" s="279"/>
      <c r="I275" s="282"/>
      <c r="J275" s="283">
        <f>BK275</f>
        <v>0</v>
      </c>
      <c r="K275" s="279"/>
      <c r="L275" s="284"/>
      <c r="M275" s="285"/>
      <c r="N275" s="286"/>
      <c r="O275" s="286"/>
      <c r="P275" s="287">
        <f>P276</f>
        <v>0</v>
      </c>
      <c r="Q275" s="286"/>
      <c r="R275" s="287">
        <f>R276</f>
        <v>0</v>
      </c>
      <c r="S275" s="286"/>
      <c r="T275" s="288">
        <f>T276</f>
        <v>0</v>
      </c>
      <c r="AR275" s="289" t="s">
        <v>88</v>
      </c>
      <c r="AT275" s="290" t="s">
        <v>78</v>
      </c>
      <c r="AU275" s="290" t="s">
        <v>79</v>
      </c>
      <c r="AY275" s="289" t="s">
        <v>174</v>
      </c>
      <c r="BK275" s="291">
        <f>BK276</f>
        <v>0</v>
      </c>
    </row>
    <row r="276" s="14" customFormat="1" ht="19.92" customHeight="1">
      <c r="B276" s="278"/>
      <c r="C276" s="279"/>
      <c r="D276" s="280" t="s">
        <v>78</v>
      </c>
      <c r="E276" s="292" t="s">
        <v>590</v>
      </c>
      <c r="F276" s="292" t="s">
        <v>591</v>
      </c>
      <c r="G276" s="279"/>
      <c r="H276" s="279"/>
      <c r="I276" s="282"/>
      <c r="J276" s="293">
        <f>BK276</f>
        <v>0</v>
      </c>
      <c r="K276" s="279"/>
      <c r="L276" s="284"/>
      <c r="M276" s="285"/>
      <c r="N276" s="286"/>
      <c r="O276" s="286"/>
      <c r="P276" s="287">
        <f>SUM(P277:P287)</f>
        <v>0</v>
      </c>
      <c r="Q276" s="286"/>
      <c r="R276" s="287">
        <f>SUM(R277:R287)</f>
        <v>0</v>
      </c>
      <c r="S276" s="286"/>
      <c r="T276" s="288">
        <f>SUM(T277:T287)</f>
        <v>0</v>
      </c>
      <c r="AR276" s="289" t="s">
        <v>88</v>
      </c>
      <c r="AT276" s="290" t="s">
        <v>78</v>
      </c>
      <c r="AU276" s="290" t="s">
        <v>86</v>
      </c>
      <c r="AY276" s="289" t="s">
        <v>174</v>
      </c>
      <c r="BK276" s="291">
        <f>SUM(BK277:BK287)</f>
        <v>0</v>
      </c>
    </row>
    <row r="277" s="1" customFormat="1" ht="25.5" customHeight="1">
      <c r="B277" s="47"/>
      <c r="C277" s="221" t="s">
        <v>592</v>
      </c>
      <c r="D277" s="221" t="s">
        <v>170</v>
      </c>
      <c r="E277" s="222" t="s">
        <v>593</v>
      </c>
      <c r="F277" s="223" t="s">
        <v>594</v>
      </c>
      <c r="G277" s="224" t="s">
        <v>334</v>
      </c>
      <c r="H277" s="225">
        <v>94.25</v>
      </c>
      <c r="I277" s="226"/>
      <c r="J277" s="227">
        <f>ROUND(I277*H277,2)</f>
        <v>0</v>
      </c>
      <c r="K277" s="223" t="s">
        <v>41</v>
      </c>
      <c r="L277" s="73"/>
      <c r="M277" s="228" t="s">
        <v>41</v>
      </c>
      <c r="N277" s="229" t="s">
        <v>52</v>
      </c>
      <c r="O277" s="48"/>
      <c r="P277" s="230">
        <f>O277*H277</f>
        <v>0</v>
      </c>
      <c r="Q277" s="230">
        <v>0</v>
      </c>
      <c r="R277" s="230">
        <f>Q277*H277</f>
        <v>0</v>
      </c>
      <c r="S277" s="230">
        <v>0</v>
      </c>
      <c r="T277" s="231">
        <f>S277*H277</f>
        <v>0</v>
      </c>
      <c r="AR277" s="24" t="s">
        <v>173</v>
      </c>
      <c r="AT277" s="24" t="s">
        <v>170</v>
      </c>
      <c r="AU277" s="24" t="s">
        <v>88</v>
      </c>
      <c r="AY277" s="24" t="s">
        <v>174</v>
      </c>
      <c r="BE277" s="232">
        <f>IF(N277="základní",J277,0)</f>
        <v>0</v>
      </c>
      <c r="BF277" s="232">
        <f>IF(N277="snížená",J277,0)</f>
        <v>0</v>
      </c>
      <c r="BG277" s="232">
        <f>IF(N277="zákl. přenesená",J277,0)</f>
        <v>0</v>
      </c>
      <c r="BH277" s="232">
        <f>IF(N277="sníž. přenesená",J277,0)</f>
        <v>0</v>
      </c>
      <c r="BI277" s="232">
        <f>IF(N277="nulová",J277,0)</f>
        <v>0</v>
      </c>
      <c r="BJ277" s="24" t="s">
        <v>173</v>
      </c>
      <c r="BK277" s="232">
        <f>ROUND(I277*H277,2)</f>
        <v>0</v>
      </c>
      <c r="BL277" s="24" t="s">
        <v>173</v>
      </c>
      <c r="BM277" s="24" t="s">
        <v>595</v>
      </c>
    </row>
    <row r="278" s="1" customFormat="1">
      <c r="B278" s="47"/>
      <c r="C278" s="75"/>
      <c r="D278" s="235" t="s">
        <v>231</v>
      </c>
      <c r="E278" s="75"/>
      <c r="F278" s="276" t="s">
        <v>596</v>
      </c>
      <c r="G278" s="75"/>
      <c r="H278" s="75"/>
      <c r="I278" s="205"/>
      <c r="J278" s="75"/>
      <c r="K278" s="75"/>
      <c r="L278" s="73"/>
      <c r="M278" s="277"/>
      <c r="N278" s="48"/>
      <c r="O278" s="48"/>
      <c r="P278" s="48"/>
      <c r="Q278" s="48"/>
      <c r="R278" s="48"/>
      <c r="S278" s="48"/>
      <c r="T278" s="96"/>
      <c r="AT278" s="24" t="s">
        <v>231</v>
      </c>
      <c r="AU278" s="24" t="s">
        <v>88</v>
      </c>
    </row>
    <row r="279" s="11" customFormat="1">
      <c r="B279" s="233"/>
      <c r="C279" s="234"/>
      <c r="D279" s="235" t="s">
        <v>176</v>
      </c>
      <c r="E279" s="236" t="s">
        <v>41</v>
      </c>
      <c r="F279" s="237" t="s">
        <v>597</v>
      </c>
      <c r="G279" s="234"/>
      <c r="H279" s="236" t="s">
        <v>41</v>
      </c>
      <c r="I279" s="238"/>
      <c r="J279" s="234"/>
      <c r="K279" s="234"/>
      <c r="L279" s="239"/>
      <c r="M279" s="240"/>
      <c r="N279" s="241"/>
      <c r="O279" s="241"/>
      <c r="P279" s="241"/>
      <c r="Q279" s="241"/>
      <c r="R279" s="241"/>
      <c r="S279" s="241"/>
      <c r="T279" s="242"/>
      <c r="AT279" s="243" t="s">
        <v>176</v>
      </c>
      <c r="AU279" s="243" t="s">
        <v>88</v>
      </c>
      <c r="AV279" s="11" t="s">
        <v>86</v>
      </c>
      <c r="AW279" s="11" t="s">
        <v>43</v>
      </c>
      <c r="AX279" s="11" t="s">
        <v>79</v>
      </c>
      <c r="AY279" s="243" t="s">
        <v>174</v>
      </c>
    </row>
    <row r="280" s="12" customFormat="1">
      <c r="B280" s="244"/>
      <c r="C280" s="245"/>
      <c r="D280" s="235" t="s">
        <v>176</v>
      </c>
      <c r="E280" s="246" t="s">
        <v>41</v>
      </c>
      <c r="F280" s="247" t="s">
        <v>598</v>
      </c>
      <c r="G280" s="245"/>
      <c r="H280" s="248">
        <v>42.25</v>
      </c>
      <c r="I280" s="249"/>
      <c r="J280" s="245"/>
      <c r="K280" s="245"/>
      <c r="L280" s="250"/>
      <c r="M280" s="251"/>
      <c r="N280" s="252"/>
      <c r="O280" s="252"/>
      <c r="P280" s="252"/>
      <c r="Q280" s="252"/>
      <c r="R280" s="252"/>
      <c r="S280" s="252"/>
      <c r="T280" s="253"/>
      <c r="AT280" s="254" t="s">
        <v>176</v>
      </c>
      <c r="AU280" s="254" t="s">
        <v>88</v>
      </c>
      <c r="AV280" s="12" t="s">
        <v>88</v>
      </c>
      <c r="AW280" s="12" t="s">
        <v>43</v>
      </c>
      <c r="AX280" s="12" t="s">
        <v>79</v>
      </c>
      <c r="AY280" s="254" t="s">
        <v>174</v>
      </c>
    </row>
    <row r="281" s="11" customFormat="1">
      <c r="B281" s="233"/>
      <c r="C281" s="234"/>
      <c r="D281" s="235" t="s">
        <v>176</v>
      </c>
      <c r="E281" s="236" t="s">
        <v>41</v>
      </c>
      <c r="F281" s="237" t="s">
        <v>599</v>
      </c>
      <c r="G281" s="234"/>
      <c r="H281" s="236" t="s">
        <v>41</v>
      </c>
      <c r="I281" s="238"/>
      <c r="J281" s="234"/>
      <c r="K281" s="234"/>
      <c r="L281" s="239"/>
      <c r="M281" s="240"/>
      <c r="N281" s="241"/>
      <c r="O281" s="241"/>
      <c r="P281" s="241"/>
      <c r="Q281" s="241"/>
      <c r="R281" s="241"/>
      <c r="S281" s="241"/>
      <c r="T281" s="242"/>
      <c r="AT281" s="243" t="s">
        <v>176</v>
      </c>
      <c r="AU281" s="243" t="s">
        <v>88</v>
      </c>
      <c r="AV281" s="11" t="s">
        <v>86</v>
      </c>
      <c r="AW281" s="11" t="s">
        <v>43</v>
      </c>
      <c r="AX281" s="11" t="s">
        <v>79</v>
      </c>
      <c r="AY281" s="243" t="s">
        <v>174</v>
      </c>
    </row>
    <row r="282" s="12" customFormat="1">
      <c r="B282" s="244"/>
      <c r="C282" s="245"/>
      <c r="D282" s="235" t="s">
        <v>176</v>
      </c>
      <c r="E282" s="246" t="s">
        <v>41</v>
      </c>
      <c r="F282" s="247" t="s">
        <v>600</v>
      </c>
      <c r="G282" s="245"/>
      <c r="H282" s="248">
        <v>52</v>
      </c>
      <c r="I282" s="249"/>
      <c r="J282" s="245"/>
      <c r="K282" s="245"/>
      <c r="L282" s="250"/>
      <c r="M282" s="251"/>
      <c r="N282" s="252"/>
      <c r="O282" s="252"/>
      <c r="P282" s="252"/>
      <c r="Q282" s="252"/>
      <c r="R282" s="252"/>
      <c r="S282" s="252"/>
      <c r="T282" s="253"/>
      <c r="AT282" s="254" t="s">
        <v>176</v>
      </c>
      <c r="AU282" s="254" t="s">
        <v>88</v>
      </c>
      <c r="AV282" s="12" t="s">
        <v>88</v>
      </c>
      <c r="AW282" s="12" t="s">
        <v>43</v>
      </c>
      <c r="AX282" s="12" t="s">
        <v>79</v>
      </c>
      <c r="AY282" s="254" t="s">
        <v>174</v>
      </c>
    </row>
    <row r="283" s="13" customFormat="1">
      <c r="B283" s="255"/>
      <c r="C283" s="256"/>
      <c r="D283" s="235" t="s">
        <v>176</v>
      </c>
      <c r="E283" s="257" t="s">
        <v>41</v>
      </c>
      <c r="F283" s="258" t="s">
        <v>183</v>
      </c>
      <c r="G283" s="256"/>
      <c r="H283" s="259">
        <v>94.25</v>
      </c>
      <c r="I283" s="260"/>
      <c r="J283" s="256"/>
      <c r="K283" s="256"/>
      <c r="L283" s="261"/>
      <c r="M283" s="262"/>
      <c r="N283" s="263"/>
      <c r="O283" s="263"/>
      <c r="P283" s="263"/>
      <c r="Q283" s="263"/>
      <c r="R283" s="263"/>
      <c r="S283" s="263"/>
      <c r="T283" s="264"/>
      <c r="AT283" s="265" t="s">
        <v>176</v>
      </c>
      <c r="AU283" s="265" t="s">
        <v>88</v>
      </c>
      <c r="AV283" s="13" t="s">
        <v>173</v>
      </c>
      <c r="AW283" s="13" t="s">
        <v>43</v>
      </c>
      <c r="AX283" s="13" t="s">
        <v>86</v>
      </c>
      <c r="AY283" s="265" t="s">
        <v>174</v>
      </c>
    </row>
    <row r="284" s="1" customFormat="1" ht="25.5" customHeight="1">
      <c r="B284" s="47"/>
      <c r="C284" s="221" t="s">
        <v>601</v>
      </c>
      <c r="D284" s="221" t="s">
        <v>170</v>
      </c>
      <c r="E284" s="222" t="s">
        <v>602</v>
      </c>
      <c r="F284" s="223" t="s">
        <v>603</v>
      </c>
      <c r="G284" s="224" t="s">
        <v>248</v>
      </c>
      <c r="H284" s="225">
        <v>15</v>
      </c>
      <c r="I284" s="226"/>
      <c r="J284" s="227">
        <f>ROUND(I284*H284,2)</f>
        <v>0</v>
      </c>
      <c r="K284" s="223" t="s">
        <v>41</v>
      </c>
      <c r="L284" s="73"/>
      <c r="M284" s="228" t="s">
        <v>41</v>
      </c>
      <c r="N284" s="229" t="s">
        <v>52</v>
      </c>
      <c r="O284" s="48"/>
      <c r="P284" s="230">
        <f>O284*H284</f>
        <v>0</v>
      </c>
      <c r="Q284" s="230">
        <v>0</v>
      </c>
      <c r="R284" s="230">
        <f>Q284*H284</f>
        <v>0</v>
      </c>
      <c r="S284" s="230">
        <v>0</v>
      </c>
      <c r="T284" s="231">
        <f>S284*H284</f>
        <v>0</v>
      </c>
      <c r="AR284" s="24" t="s">
        <v>173</v>
      </c>
      <c r="AT284" s="24" t="s">
        <v>170</v>
      </c>
      <c r="AU284" s="24" t="s">
        <v>88</v>
      </c>
      <c r="AY284" s="24" t="s">
        <v>174</v>
      </c>
      <c r="BE284" s="232">
        <f>IF(N284="základní",J284,0)</f>
        <v>0</v>
      </c>
      <c r="BF284" s="232">
        <f>IF(N284="snížená",J284,0)</f>
        <v>0</v>
      </c>
      <c r="BG284" s="232">
        <f>IF(N284="zákl. přenesená",J284,0)</f>
        <v>0</v>
      </c>
      <c r="BH284" s="232">
        <f>IF(N284="sníž. přenesená",J284,0)</f>
        <v>0</v>
      </c>
      <c r="BI284" s="232">
        <f>IF(N284="nulová",J284,0)</f>
        <v>0</v>
      </c>
      <c r="BJ284" s="24" t="s">
        <v>173</v>
      </c>
      <c r="BK284" s="232">
        <f>ROUND(I284*H284,2)</f>
        <v>0</v>
      </c>
      <c r="BL284" s="24" t="s">
        <v>173</v>
      </c>
      <c r="BM284" s="24" t="s">
        <v>604</v>
      </c>
    </row>
    <row r="285" s="12" customFormat="1">
      <c r="B285" s="244"/>
      <c r="C285" s="245"/>
      <c r="D285" s="235" t="s">
        <v>176</v>
      </c>
      <c r="E285" s="246" t="s">
        <v>41</v>
      </c>
      <c r="F285" s="247" t="s">
        <v>605</v>
      </c>
      <c r="G285" s="245"/>
      <c r="H285" s="248">
        <v>15</v>
      </c>
      <c r="I285" s="249"/>
      <c r="J285" s="245"/>
      <c r="K285" s="245"/>
      <c r="L285" s="250"/>
      <c r="M285" s="251"/>
      <c r="N285" s="252"/>
      <c r="O285" s="252"/>
      <c r="P285" s="252"/>
      <c r="Q285" s="252"/>
      <c r="R285" s="252"/>
      <c r="S285" s="252"/>
      <c r="T285" s="253"/>
      <c r="AT285" s="254" t="s">
        <v>176</v>
      </c>
      <c r="AU285" s="254" t="s">
        <v>88</v>
      </c>
      <c r="AV285" s="12" t="s">
        <v>88</v>
      </c>
      <c r="AW285" s="12" t="s">
        <v>43</v>
      </c>
      <c r="AX285" s="12" t="s">
        <v>86</v>
      </c>
      <c r="AY285" s="254" t="s">
        <v>174</v>
      </c>
    </row>
    <row r="286" s="1" customFormat="1" ht="38.25" customHeight="1">
      <c r="B286" s="47"/>
      <c r="C286" s="221" t="s">
        <v>606</v>
      </c>
      <c r="D286" s="221" t="s">
        <v>170</v>
      </c>
      <c r="E286" s="222" t="s">
        <v>607</v>
      </c>
      <c r="F286" s="223" t="s">
        <v>608</v>
      </c>
      <c r="G286" s="224" t="s">
        <v>609</v>
      </c>
      <c r="H286" s="301"/>
      <c r="I286" s="226"/>
      <c r="J286" s="227">
        <f>ROUND(I286*H286,2)</f>
        <v>0</v>
      </c>
      <c r="K286" s="223" t="s">
        <v>335</v>
      </c>
      <c r="L286" s="73"/>
      <c r="M286" s="228" t="s">
        <v>41</v>
      </c>
      <c r="N286" s="229" t="s">
        <v>52</v>
      </c>
      <c r="O286" s="48"/>
      <c r="P286" s="230">
        <f>O286*H286</f>
        <v>0</v>
      </c>
      <c r="Q286" s="230">
        <v>0</v>
      </c>
      <c r="R286" s="230">
        <f>Q286*H286</f>
        <v>0</v>
      </c>
      <c r="S286" s="230">
        <v>0</v>
      </c>
      <c r="T286" s="231">
        <f>S286*H286</f>
        <v>0</v>
      </c>
      <c r="AR286" s="24" t="s">
        <v>288</v>
      </c>
      <c r="AT286" s="24" t="s">
        <v>170</v>
      </c>
      <c r="AU286" s="24" t="s">
        <v>88</v>
      </c>
      <c r="AY286" s="24" t="s">
        <v>174</v>
      </c>
      <c r="BE286" s="232">
        <f>IF(N286="základní",J286,0)</f>
        <v>0</v>
      </c>
      <c r="BF286" s="232">
        <f>IF(N286="snížená",J286,0)</f>
        <v>0</v>
      </c>
      <c r="BG286" s="232">
        <f>IF(N286="zákl. přenesená",J286,0)</f>
        <v>0</v>
      </c>
      <c r="BH286" s="232">
        <f>IF(N286="sníž. přenesená",J286,0)</f>
        <v>0</v>
      </c>
      <c r="BI286" s="232">
        <f>IF(N286="nulová",J286,0)</f>
        <v>0</v>
      </c>
      <c r="BJ286" s="24" t="s">
        <v>173</v>
      </c>
      <c r="BK286" s="232">
        <f>ROUND(I286*H286,2)</f>
        <v>0</v>
      </c>
      <c r="BL286" s="24" t="s">
        <v>288</v>
      </c>
      <c r="BM286" s="24" t="s">
        <v>610</v>
      </c>
    </row>
    <row r="287" s="1" customFormat="1">
      <c r="B287" s="47"/>
      <c r="C287" s="75"/>
      <c r="D287" s="235" t="s">
        <v>242</v>
      </c>
      <c r="E287" s="75"/>
      <c r="F287" s="276" t="s">
        <v>611</v>
      </c>
      <c r="G287" s="75"/>
      <c r="H287" s="75"/>
      <c r="I287" s="205"/>
      <c r="J287" s="75"/>
      <c r="K287" s="75"/>
      <c r="L287" s="73"/>
      <c r="M287" s="302"/>
      <c r="N287" s="298"/>
      <c r="O287" s="298"/>
      <c r="P287" s="298"/>
      <c r="Q287" s="298"/>
      <c r="R287" s="298"/>
      <c r="S287" s="298"/>
      <c r="T287" s="303"/>
      <c r="AT287" s="24" t="s">
        <v>242</v>
      </c>
      <c r="AU287" s="24" t="s">
        <v>88</v>
      </c>
    </row>
    <row r="288" s="1" customFormat="1" ht="6.96" customHeight="1">
      <c r="B288" s="68"/>
      <c r="C288" s="69"/>
      <c r="D288" s="69"/>
      <c r="E288" s="69"/>
      <c r="F288" s="69"/>
      <c r="G288" s="69"/>
      <c r="H288" s="69"/>
      <c r="I288" s="180"/>
      <c r="J288" s="69"/>
      <c r="K288" s="69"/>
      <c r="L288" s="73"/>
    </row>
  </sheetData>
  <sheetProtection sheet="1" autoFilter="0" formatColumns="0" formatRows="0" objects="1" scenarios="1" spinCount="100000" saltValue="SJ3iwoqbN2QvA8V6aNyKmgogD0FoQD+PrUUK0JIOyNbikj21yi4UdPIpHkvG65Tyxd7HcMmX3VdMLEt5pxECrw==" hashValue="iCdWs9+4NjxwPFyK//RMJULhBjssnAbkXK1XM99lRl+MSSMr1punMvfoBolmCJc43alt8p4RoJ0/1yjLVgGiMg==" algorithmName="SHA-512" password="CC35"/>
  <autoFilter ref="C92:K287"/>
  <mergeCells count="13">
    <mergeCell ref="E7:H7"/>
    <mergeCell ref="E9:H9"/>
    <mergeCell ref="E11:H11"/>
    <mergeCell ref="E26:H26"/>
    <mergeCell ref="E47:H47"/>
    <mergeCell ref="E49:H49"/>
    <mergeCell ref="E51:H51"/>
    <mergeCell ref="J55:J56"/>
    <mergeCell ref="E81:H81"/>
    <mergeCell ref="E83:H83"/>
    <mergeCell ref="E85:H85"/>
    <mergeCell ref="G1:H1"/>
    <mergeCell ref="L2:V2"/>
  </mergeCells>
  <hyperlinks>
    <hyperlink ref="F1:G1" location="C2" display="1) Krycí list soupisu"/>
    <hyperlink ref="G1:H1" location="C58" display="2) Rekapitulace"/>
    <hyperlink ref="J1" location="C92" display="3) Soupis prací"/>
    <hyperlink ref="L1:V1" location="'Rekapitulace zakázky'!C2" display="Rekapitulace zakázk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5.xml><?xml version="1.0" encoding="utf-8"?>
<worksheet xmlns:r="http://schemas.openxmlformats.org/officeDocument/2006/relationships" xmlns="http://schemas.openxmlformats.org/spreadsheetml/2006/main">
  <sheetPr>
    <pageSetUpPr fitToPage="1"/>
  </sheetPr>
  <sheetViews>
    <sheetView showGridLines="0" workbookViewId="0">
      <pane activePane="bottomLeft" state="frozen" topLeftCell="A2" ySplit="1"/>
    </sheetView>
  </sheetViews>
  <cols>
    <col min="1" max="1" width="8.33" customWidth="1"/>
    <col min="2" max="2" width="1.67" customWidth="1"/>
    <col min="3" max="3" width="4.17" customWidth="1"/>
    <col min="4" max="4" width="4.33" customWidth="1"/>
    <col min="5" max="5" width="17.17" customWidth="1"/>
    <col min="6" max="6" width="75" customWidth="1"/>
    <col min="7" max="7" width="8.67" customWidth="1"/>
    <col min="8" max="8" width="11.17" customWidth="1"/>
    <col min="9" max="9" width="12.67" style="149" customWidth="1"/>
    <col min="10" max="10" width="23.5" customWidth="1"/>
    <col min="11" max="11" width="15.5" customWidth="1"/>
    <col min="13" max="13" width="9.33" hidden="1"/>
    <col min="14" max="14" width="9.33" hidden="1"/>
    <col min="15" max="15" width="9.33" hidden="1"/>
    <col min="16" max="16" width="9.33" hidden="1"/>
    <col min="17" max="17" width="9.33" hidden="1"/>
    <col min="18" max="18" width="9.33" hidden="1"/>
    <col min="19" max="19" width="8.17" hidden="1" customWidth="1"/>
    <col min="20" max="20" width="29.6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1" ht="21.84" customHeight="1">
      <c r="A1" s="21"/>
      <c r="B1" s="150"/>
      <c r="C1" s="150"/>
      <c r="D1" s="151" t="s">
        <v>1</v>
      </c>
      <c r="E1" s="150"/>
      <c r="F1" s="152" t="s">
        <v>117</v>
      </c>
      <c r="G1" s="152" t="s">
        <v>118</v>
      </c>
      <c r="H1" s="152"/>
      <c r="I1" s="153"/>
      <c r="J1" s="152" t="s">
        <v>119</v>
      </c>
      <c r="K1" s="151" t="s">
        <v>120</v>
      </c>
      <c r="L1" s="152" t="s">
        <v>121</v>
      </c>
      <c r="M1" s="152"/>
      <c r="N1" s="152"/>
      <c r="O1" s="152"/>
      <c r="P1" s="152"/>
      <c r="Q1" s="152"/>
      <c r="R1" s="152"/>
      <c r="S1" s="152"/>
      <c r="T1" s="152"/>
      <c r="U1" s="20"/>
      <c r="V1" s="20"/>
      <c r="W1" s="21"/>
      <c r="X1" s="21"/>
      <c r="Y1" s="21"/>
      <c r="Z1" s="21"/>
      <c r="AA1" s="21"/>
      <c r="AB1" s="21"/>
      <c r="AC1" s="21"/>
      <c r="AD1" s="21"/>
      <c r="AE1" s="21"/>
      <c r="AF1" s="21"/>
      <c r="AG1" s="21"/>
      <c r="AH1" s="21"/>
      <c r="AI1" s="21"/>
      <c r="AJ1" s="21"/>
      <c r="AK1" s="21"/>
      <c r="AL1" s="21"/>
      <c r="AM1" s="21"/>
      <c r="AN1" s="21"/>
      <c r="AO1" s="21"/>
      <c r="AP1" s="21"/>
      <c r="AQ1" s="21"/>
      <c r="AR1" s="21"/>
      <c r="AS1" s="21"/>
      <c r="AT1" s="21"/>
      <c r="AU1" s="21"/>
      <c r="AV1" s="21"/>
      <c r="AW1" s="21"/>
      <c r="AX1" s="21"/>
      <c r="AY1" s="21"/>
      <c r="AZ1" s="21"/>
      <c r="BA1" s="21"/>
      <c r="BB1" s="21"/>
      <c r="BC1" s="21"/>
      <c r="BD1" s="21"/>
      <c r="BE1" s="21"/>
      <c r="BF1" s="21"/>
      <c r="BG1" s="21"/>
      <c r="BH1" s="21"/>
      <c r="BI1" s="21"/>
      <c r="BJ1" s="21"/>
      <c r="BK1" s="21"/>
      <c r="BL1" s="21"/>
      <c r="BM1" s="21"/>
      <c r="BN1" s="21"/>
      <c r="BO1" s="21"/>
      <c r="BP1" s="21"/>
      <c r="BQ1" s="21"/>
      <c r="BR1" s="21"/>
    </row>
    <row r="2" ht="36.96" customHeight="1">
      <c r="L2"/>
      <c r="AT2" s="24" t="s">
        <v>107</v>
      </c>
    </row>
    <row r="3" ht="6.96" customHeight="1">
      <c r="B3" s="25"/>
      <c r="C3" s="26"/>
      <c r="D3" s="26"/>
      <c r="E3" s="26"/>
      <c r="F3" s="26"/>
      <c r="G3" s="26"/>
      <c r="H3" s="26"/>
      <c r="I3" s="155"/>
      <c r="J3" s="26"/>
      <c r="K3" s="27"/>
      <c r="AT3" s="24" t="s">
        <v>88</v>
      </c>
    </row>
    <row r="4" ht="36.96" customHeight="1">
      <c r="B4" s="28"/>
      <c r="C4" s="29"/>
      <c r="D4" s="30" t="s">
        <v>130</v>
      </c>
      <c r="E4" s="29"/>
      <c r="F4" s="29"/>
      <c r="G4" s="29"/>
      <c r="H4" s="29"/>
      <c r="I4" s="156"/>
      <c r="J4" s="29"/>
      <c r="K4" s="31"/>
      <c r="M4" s="32" t="s">
        <v>12</v>
      </c>
      <c r="AT4" s="24" t="s">
        <v>43</v>
      </c>
    </row>
    <row r="5" ht="6.96" customHeight="1">
      <c r="B5" s="28"/>
      <c r="C5" s="29"/>
      <c r="D5" s="29"/>
      <c r="E5" s="29"/>
      <c r="F5" s="29"/>
      <c r="G5" s="29"/>
      <c r="H5" s="29"/>
      <c r="I5" s="156"/>
      <c r="J5" s="29"/>
      <c r="K5" s="31"/>
    </row>
    <row r="6">
      <c r="B6" s="28"/>
      <c r="C6" s="29"/>
      <c r="D6" s="40" t="s">
        <v>18</v>
      </c>
      <c r="E6" s="29"/>
      <c r="F6" s="29"/>
      <c r="G6" s="29"/>
      <c r="H6" s="29"/>
      <c r="I6" s="156"/>
      <c r="J6" s="29"/>
      <c r="K6" s="31"/>
    </row>
    <row r="7" ht="16.5" customHeight="1">
      <c r="B7" s="28"/>
      <c r="C7" s="29"/>
      <c r="D7" s="29"/>
      <c r="E7" s="157" t="str">
        <f>'Rekapitulace zakázky'!K6</f>
        <v>Výměna pražců v km 199,257 – 201,565 v úseku Žabokliky - Žatec</v>
      </c>
      <c r="F7" s="40"/>
      <c r="G7" s="40"/>
      <c r="H7" s="40"/>
      <c r="I7" s="156"/>
      <c r="J7" s="29"/>
      <c r="K7" s="31"/>
    </row>
    <row r="8">
      <c r="B8" s="28"/>
      <c r="C8" s="29"/>
      <c r="D8" s="40" t="s">
        <v>144</v>
      </c>
      <c r="E8" s="29"/>
      <c r="F8" s="29"/>
      <c r="G8" s="29"/>
      <c r="H8" s="29"/>
      <c r="I8" s="156"/>
      <c r="J8" s="29"/>
      <c r="K8" s="31"/>
    </row>
    <row r="9" s="1" customFormat="1" ht="16.5" customHeight="1">
      <c r="B9" s="47"/>
      <c r="C9" s="48"/>
      <c r="D9" s="48"/>
      <c r="E9" s="157" t="s">
        <v>319</v>
      </c>
      <c r="F9" s="48"/>
      <c r="G9" s="48"/>
      <c r="H9" s="48"/>
      <c r="I9" s="158"/>
      <c r="J9" s="48"/>
      <c r="K9" s="52"/>
    </row>
    <row r="10" s="1" customFormat="1">
      <c r="B10" s="47"/>
      <c r="C10" s="48"/>
      <c r="D10" s="40" t="s">
        <v>146</v>
      </c>
      <c r="E10" s="48"/>
      <c r="F10" s="48"/>
      <c r="G10" s="48"/>
      <c r="H10" s="48"/>
      <c r="I10" s="158"/>
      <c r="J10" s="48"/>
      <c r="K10" s="52"/>
    </row>
    <row r="11" s="1" customFormat="1" ht="36.96" customHeight="1">
      <c r="B11" s="47"/>
      <c r="C11" s="48"/>
      <c r="D11" s="48"/>
      <c r="E11" s="159" t="s">
        <v>612</v>
      </c>
      <c r="F11" s="48"/>
      <c r="G11" s="48"/>
      <c r="H11" s="48"/>
      <c r="I11" s="158"/>
      <c r="J11" s="48"/>
      <c r="K11" s="52"/>
    </row>
    <row r="12" s="1" customFormat="1">
      <c r="B12" s="47"/>
      <c r="C12" s="48"/>
      <c r="D12" s="48"/>
      <c r="E12" s="48"/>
      <c r="F12" s="48"/>
      <c r="G12" s="48"/>
      <c r="H12" s="48"/>
      <c r="I12" s="158"/>
      <c r="J12" s="48"/>
      <c r="K12" s="52"/>
    </row>
    <row r="13" s="1" customFormat="1" ht="14.4" customHeight="1">
      <c r="B13" s="47"/>
      <c r="C13" s="48"/>
      <c r="D13" s="40" t="s">
        <v>20</v>
      </c>
      <c r="E13" s="48"/>
      <c r="F13" s="35" t="s">
        <v>41</v>
      </c>
      <c r="G13" s="48"/>
      <c r="H13" s="48"/>
      <c r="I13" s="160" t="s">
        <v>22</v>
      </c>
      <c r="J13" s="35" t="s">
        <v>41</v>
      </c>
      <c r="K13" s="52"/>
    </row>
    <row r="14" s="1" customFormat="1" ht="14.4" customHeight="1">
      <c r="B14" s="47"/>
      <c r="C14" s="48"/>
      <c r="D14" s="40" t="s">
        <v>24</v>
      </c>
      <c r="E14" s="48"/>
      <c r="F14" s="35" t="s">
        <v>25</v>
      </c>
      <c r="G14" s="48"/>
      <c r="H14" s="48"/>
      <c r="I14" s="160" t="s">
        <v>26</v>
      </c>
      <c r="J14" s="161" t="str">
        <f>'Rekapitulace zakázky'!AN8</f>
        <v>15. 10. 2018</v>
      </c>
      <c r="K14" s="52"/>
    </row>
    <row r="15" s="1" customFormat="1" ht="10.8" customHeight="1">
      <c r="B15" s="47"/>
      <c r="C15" s="48"/>
      <c r="D15" s="48"/>
      <c r="E15" s="48"/>
      <c r="F15" s="48"/>
      <c r="G15" s="48"/>
      <c r="H15" s="48"/>
      <c r="I15" s="158"/>
      <c r="J15" s="48"/>
      <c r="K15" s="52"/>
    </row>
    <row r="16" s="1" customFormat="1" ht="14.4" customHeight="1">
      <c r="B16" s="47"/>
      <c r="C16" s="48"/>
      <c r="D16" s="40" t="s">
        <v>32</v>
      </c>
      <c r="E16" s="48"/>
      <c r="F16" s="48"/>
      <c r="G16" s="48"/>
      <c r="H16" s="48"/>
      <c r="I16" s="160" t="s">
        <v>33</v>
      </c>
      <c r="J16" s="35" t="s">
        <v>34</v>
      </c>
      <c r="K16" s="52"/>
    </row>
    <row r="17" s="1" customFormat="1" ht="18" customHeight="1">
      <c r="B17" s="47"/>
      <c r="C17" s="48"/>
      <c r="D17" s="48"/>
      <c r="E17" s="35" t="s">
        <v>35</v>
      </c>
      <c r="F17" s="48"/>
      <c r="G17" s="48"/>
      <c r="H17" s="48"/>
      <c r="I17" s="160" t="s">
        <v>36</v>
      </c>
      <c r="J17" s="35" t="s">
        <v>37</v>
      </c>
      <c r="K17" s="52"/>
    </row>
    <row r="18" s="1" customFormat="1" ht="6.96" customHeight="1">
      <c r="B18" s="47"/>
      <c r="C18" s="48"/>
      <c r="D18" s="48"/>
      <c r="E18" s="48"/>
      <c r="F18" s="48"/>
      <c r="G18" s="48"/>
      <c r="H18" s="48"/>
      <c r="I18" s="158"/>
      <c r="J18" s="48"/>
      <c r="K18" s="52"/>
    </row>
    <row r="19" s="1" customFormat="1" ht="14.4" customHeight="1">
      <c r="B19" s="47"/>
      <c r="C19" s="48"/>
      <c r="D19" s="40" t="s">
        <v>38</v>
      </c>
      <c r="E19" s="48"/>
      <c r="F19" s="48"/>
      <c r="G19" s="48"/>
      <c r="H19" s="48"/>
      <c r="I19" s="160" t="s">
        <v>33</v>
      </c>
      <c r="J19" s="35" t="str">
        <f>IF('Rekapitulace zakázky'!AN13="Vyplň údaj","",IF('Rekapitulace zakázky'!AN13="","",'Rekapitulace zakázky'!AN13))</f>
        <v/>
      </c>
      <c r="K19" s="52"/>
    </row>
    <row r="20" s="1" customFormat="1" ht="18" customHeight="1">
      <c r="B20" s="47"/>
      <c r="C20" s="48"/>
      <c r="D20" s="48"/>
      <c r="E20" s="35" t="str">
        <f>IF('Rekapitulace zakázky'!E14="Vyplň údaj","",IF('Rekapitulace zakázky'!E14="","",'Rekapitulace zakázky'!E14))</f>
        <v/>
      </c>
      <c r="F20" s="48"/>
      <c r="G20" s="48"/>
      <c r="H20" s="48"/>
      <c r="I20" s="160" t="s">
        <v>36</v>
      </c>
      <c r="J20" s="35" t="str">
        <f>IF('Rekapitulace zakázky'!AN14="Vyplň údaj","",IF('Rekapitulace zakázky'!AN14="","",'Rekapitulace zakázky'!AN14))</f>
        <v/>
      </c>
      <c r="K20" s="52"/>
    </row>
    <row r="21" s="1" customFormat="1" ht="6.96" customHeight="1">
      <c r="B21" s="47"/>
      <c r="C21" s="48"/>
      <c r="D21" s="48"/>
      <c r="E21" s="48"/>
      <c r="F21" s="48"/>
      <c r="G21" s="48"/>
      <c r="H21" s="48"/>
      <c r="I21" s="158"/>
      <c r="J21" s="48"/>
      <c r="K21" s="52"/>
    </row>
    <row r="22" s="1" customFormat="1" ht="14.4" customHeight="1">
      <c r="B22" s="47"/>
      <c r="C22" s="48"/>
      <c r="D22" s="40" t="s">
        <v>40</v>
      </c>
      <c r="E22" s="48"/>
      <c r="F22" s="48"/>
      <c r="G22" s="48"/>
      <c r="H22" s="48"/>
      <c r="I22" s="160" t="s">
        <v>33</v>
      </c>
      <c r="J22" s="35" t="str">
        <f>IF('Rekapitulace zakázky'!AN16="","",'Rekapitulace zakázky'!AN16)</f>
        <v/>
      </c>
      <c r="K22" s="52"/>
    </row>
    <row r="23" s="1" customFormat="1" ht="18" customHeight="1">
      <c r="B23" s="47"/>
      <c r="C23" s="48"/>
      <c r="D23" s="48"/>
      <c r="E23" s="35" t="str">
        <f>IF('Rekapitulace zakázky'!E17="","",'Rekapitulace zakázky'!E17)</f>
        <v xml:space="preserve"> </v>
      </c>
      <c r="F23" s="48"/>
      <c r="G23" s="48"/>
      <c r="H23" s="48"/>
      <c r="I23" s="160" t="s">
        <v>36</v>
      </c>
      <c r="J23" s="35" t="str">
        <f>IF('Rekapitulace zakázky'!AN17="","",'Rekapitulace zakázky'!AN17)</f>
        <v/>
      </c>
      <c r="K23" s="52"/>
    </row>
    <row r="24" s="1" customFormat="1" ht="6.96" customHeight="1">
      <c r="B24" s="47"/>
      <c r="C24" s="48"/>
      <c r="D24" s="48"/>
      <c r="E24" s="48"/>
      <c r="F24" s="48"/>
      <c r="G24" s="48"/>
      <c r="H24" s="48"/>
      <c r="I24" s="158"/>
      <c r="J24" s="48"/>
      <c r="K24" s="52"/>
    </row>
    <row r="25" s="1" customFormat="1" ht="14.4" customHeight="1">
      <c r="B25" s="47"/>
      <c r="C25" s="48"/>
      <c r="D25" s="40" t="s">
        <v>44</v>
      </c>
      <c r="E25" s="48"/>
      <c r="F25" s="48"/>
      <c r="G25" s="48"/>
      <c r="H25" s="48"/>
      <c r="I25" s="158"/>
      <c r="J25" s="48"/>
      <c r="K25" s="52"/>
    </row>
    <row r="26" s="7" customFormat="1" ht="16.5" customHeight="1">
      <c r="B26" s="162"/>
      <c r="C26" s="163"/>
      <c r="D26" s="163"/>
      <c r="E26" s="45" t="s">
        <v>41</v>
      </c>
      <c r="F26" s="45"/>
      <c r="G26" s="45"/>
      <c r="H26" s="45"/>
      <c r="I26" s="164"/>
      <c r="J26" s="163"/>
      <c r="K26" s="165"/>
    </row>
    <row r="27" s="1" customFormat="1" ht="6.96" customHeight="1">
      <c r="B27" s="47"/>
      <c r="C27" s="48"/>
      <c r="D27" s="48"/>
      <c r="E27" s="48"/>
      <c r="F27" s="48"/>
      <c r="G27" s="48"/>
      <c r="H27" s="48"/>
      <c r="I27" s="158"/>
      <c r="J27" s="48"/>
      <c r="K27" s="52"/>
    </row>
    <row r="28" s="1" customFormat="1" ht="6.96" customHeight="1">
      <c r="B28" s="47"/>
      <c r="C28" s="48"/>
      <c r="D28" s="107"/>
      <c r="E28" s="107"/>
      <c r="F28" s="107"/>
      <c r="G28" s="107"/>
      <c r="H28" s="107"/>
      <c r="I28" s="166"/>
      <c r="J28" s="107"/>
      <c r="K28" s="167"/>
    </row>
    <row r="29" s="1" customFormat="1" ht="25.44" customHeight="1">
      <c r="B29" s="47"/>
      <c r="C29" s="48"/>
      <c r="D29" s="168" t="s">
        <v>45</v>
      </c>
      <c r="E29" s="48"/>
      <c r="F29" s="48"/>
      <c r="G29" s="48"/>
      <c r="H29" s="48"/>
      <c r="I29" s="158"/>
      <c r="J29" s="169">
        <f>ROUND(J86,2)</f>
        <v>0</v>
      </c>
      <c r="K29" s="52"/>
    </row>
    <row r="30" s="1" customFormat="1" ht="6.96" customHeight="1">
      <c r="B30" s="47"/>
      <c r="C30" s="48"/>
      <c r="D30" s="107"/>
      <c r="E30" s="107"/>
      <c r="F30" s="107"/>
      <c r="G30" s="107"/>
      <c r="H30" s="107"/>
      <c r="I30" s="166"/>
      <c r="J30" s="107"/>
      <c r="K30" s="167"/>
    </row>
    <row r="31" s="1" customFormat="1" ht="14.4" customHeight="1">
      <c r="B31" s="47"/>
      <c r="C31" s="48"/>
      <c r="D31" s="48"/>
      <c r="E31" s="48"/>
      <c r="F31" s="53" t="s">
        <v>47</v>
      </c>
      <c r="G31" s="48"/>
      <c r="H31" s="48"/>
      <c r="I31" s="170" t="s">
        <v>46</v>
      </c>
      <c r="J31" s="53" t="s">
        <v>48</v>
      </c>
      <c r="K31" s="52"/>
    </row>
    <row r="32" hidden="1" s="1" customFormat="1" ht="14.4" customHeight="1">
      <c r="B32" s="47"/>
      <c r="C32" s="48"/>
      <c r="D32" s="56" t="s">
        <v>49</v>
      </c>
      <c r="E32" s="56" t="s">
        <v>50</v>
      </c>
      <c r="F32" s="171">
        <f>ROUND(SUM(BE86:BE125), 2)</f>
        <v>0</v>
      </c>
      <c r="G32" s="48"/>
      <c r="H32" s="48"/>
      <c r="I32" s="172">
        <v>0.20999999999999999</v>
      </c>
      <c r="J32" s="171">
        <f>ROUND(ROUND((SUM(BE86:BE125)), 2)*I32, 2)</f>
        <v>0</v>
      </c>
      <c r="K32" s="52"/>
    </row>
    <row r="33" hidden="1" s="1" customFormat="1" ht="14.4" customHeight="1">
      <c r="B33" s="47"/>
      <c r="C33" s="48"/>
      <c r="D33" s="48"/>
      <c r="E33" s="56" t="s">
        <v>51</v>
      </c>
      <c r="F33" s="171">
        <f>ROUND(SUM(BF86:BF125), 2)</f>
        <v>0</v>
      </c>
      <c r="G33" s="48"/>
      <c r="H33" s="48"/>
      <c r="I33" s="172">
        <v>0.14999999999999999</v>
      </c>
      <c r="J33" s="171">
        <f>ROUND(ROUND((SUM(BF86:BF125)), 2)*I33, 2)</f>
        <v>0</v>
      </c>
      <c r="K33" s="52"/>
    </row>
    <row r="34" s="1" customFormat="1" ht="14.4" customHeight="1">
      <c r="B34" s="47"/>
      <c r="C34" s="48"/>
      <c r="D34" s="56" t="s">
        <v>49</v>
      </c>
      <c r="E34" s="56" t="s">
        <v>52</v>
      </c>
      <c r="F34" s="171">
        <f>ROUND(SUM(BG86:BG125), 2)</f>
        <v>0</v>
      </c>
      <c r="G34" s="48"/>
      <c r="H34" s="48"/>
      <c r="I34" s="172">
        <v>0.20999999999999999</v>
      </c>
      <c r="J34" s="171">
        <v>0</v>
      </c>
      <c r="K34" s="52"/>
    </row>
    <row r="35" s="1" customFormat="1" ht="14.4" customHeight="1">
      <c r="B35" s="47"/>
      <c r="C35" s="48"/>
      <c r="D35" s="48"/>
      <c r="E35" s="56" t="s">
        <v>53</v>
      </c>
      <c r="F35" s="171">
        <f>ROUND(SUM(BH86:BH125), 2)</f>
        <v>0</v>
      </c>
      <c r="G35" s="48"/>
      <c r="H35" s="48"/>
      <c r="I35" s="172">
        <v>0.14999999999999999</v>
      </c>
      <c r="J35" s="171">
        <v>0</v>
      </c>
      <c r="K35" s="52"/>
    </row>
    <row r="36" hidden="1" s="1" customFormat="1" ht="14.4" customHeight="1">
      <c r="B36" s="47"/>
      <c r="C36" s="48"/>
      <c r="D36" s="48"/>
      <c r="E36" s="56" t="s">
        <v>54</v>
      </c>
      <c r="F36" s="171">
        <f>ROUND(SUM(BI86:BI125), 2)</f>
        <v>0</v>
      </c>
      <c r="G36" s="48"/>
      <c r="H36" s="48"/>
      <c r="I36" s="172">
        <v>0</v>
      </c>
      <c r="J36" s="171">
        <v>0</v>
      </c>
      <c r="K36" s="52"/>
    </row>
    <row r="37" s="1" customFormat="1" ht="6.96" customHeight="1">
      <c r="B37" s="47"/>
      <c r="C37" s="48"/>
      <c r="D37" s="48"/>
      <c r="E37" s="48"/>
      <c r="F37" s="48"/>
      <c r="G37" s="48"/>
      <c r="H37" s="48"/>
      <c r="I37" s="158"/>
      <c r="J37" s="48"/>
      <c r="K37" s="52"/>
    </row>
    <row r="38" s="1" customFormat="1" ht="25.44" customHeight="1">
      <c r="B38" s="47"/>
      <c r="C38" s="173"/>
      <c r="D38" s="174" t="s">
        <v>55</v>
      </c>
      <c r="E38" s="99"/>
      <c r="F38" s="99"/>
      <c r="G38" s="175" t="s">
        <v>56</v>
      </c>
      <c r="H38" s="176" t="s">
        <v>57</v>
      </c>
      <c r="I38" s="177"/>
      <c r="J38" s="178">
        <f>SUM(J29:J36)</f>
        <v>0</v>
      </c>
      <c r="K38" s="179"/>
    </row>
    <row r="39" s="1" customFormat="1" ht="14.4" customHeight="1">
      <c r="B39" s="68"/>
      <c r="C39" s="69"/>
      <c r="D39" s="69"/>
      <c r="E39" s="69"/>
      <c r="F39" s="69"/>
      <c r="G39" s="69"/>
      <c r="H39" s="69"/>
      <c r="I39" s="180"/>
      <c r="J39" s="69"/>
      <c r="K39" s="70"/>
    </row>
    <row r="43" s="1" customFormat="1" ht="6.96" customHeight="1">
      <c r="B43" s="181"/>
      <c r="C43" s="182"/>
      <c r="D43" s="182"/>
      <c r="E43" s="182"/>
      <c r="F43" s="182"/>
      <c r="G43" s="182"/>
      <c r="H43" s="182"/>
      <c r="I43" s="183"/>
      <c r="J43" s="182"/>
      <c r="K43" s="184"/>
    </row>
    <row r="44" s="1" customFormat="1" ht="36.96" customHeight="1">
      <c r="B44" s="47"/>
      <c r="C44" s="30" t="s">
        <v>148</v>
      </c>
      <c r="D44" s="48"/>
      <c r="E44" s="48"/>
      <c r="F44" s="48"/>
      <c r="G44" s="48"/>
      <c r="H44" s="48"/>
      <c r="I44" s="158"/>
      <c r="J44" s="48"/>
      <c r="K44" s="52"/>
    </row>
    <row r="45" s="1" customFormat="1" ht="6.96" customHeight="1">
      <c r="B45" s="47"/>
      <c r="C45" s="48"/>
      <c r="D45" s="48"/>
      <c r="E45" s="48"/>
      <c r="F45" s="48"/>
      <c r="G45" s="48"/>
      <c r="H45" s="48"/>
      <c r="I45" s="158"/>
      <c r="J45" s="48"/>
      <c r="K45" s="52"/>
    </row>
    <row r="46" s="1" customFormat="1" ht="14.4" customHeight="1">
      <c r="B46" s="47"/>
      <c r="C46" s="40" t="s">
        <v>18</v>
      </c>
      <c r="D46" s="48"/>
      <c r="E46" s="48"/>
      <c r="F46" s="48"/>
      <c r="G46" s="48"/>
      <c r="H46" s="48"/>
      <c r="I46" s="158"/>
      <c r="J46" s="48"/>
      <c r="K46" s="52"/>
    </row>
    <row r="47" s="1" customFormat="1" ht="16.5" customHeight="1">
      <c r="B47" s="47"/>
      <c r="C47" s="48"/>
      <c r="D47" s="48"/>
      <c r="E47" s="157" t="str">
        <f>E7</f>
        <v>Výměna pražců v km 199,257 – 201,565 v úseku Žabokliky - Žatec</v>
      </c>
      <c r="F47" s="40"/>
      <c r="G47" s="40"/>
      <c r="H47" s="40"/>
      <c r="I47" s="158"/>
      <c r="J47" s="48"/>
      <c r="K47" s="52"/>
    </row>
    <row r="48">
      <c r="B48" s="28"/>
      <c r="C48" s="40" t="s">
        <v>144</v>
      </c>
      <c r="D48" s="29"/>
      <c r="E48" s="29"/>
      <c r="F48" s="29"/>
      <c r="G48" s="29"/>
      <c r="H48" s="29"/>
      <c r="I48" s="156"/>
      <c r="J48" s="29"/>
      <c r="K48" s="31"/>
    </row>
    <row r="49" s="1" customFormat="1" ht="16.5" customHeight="1">
      <c r="B49" s="47"/>
      <c r="C49" s="48"/>
      <c r="D49" s="48"/>
      <c r="E49" s="157" t="s">
        <v>319</v>
      </c>
      <c r="F49" s="48"/>
      <c r="G49" s="48"/>
      <c r="H49" s="48"/>
      <c r="I49" s="158"/>
      <c r="J49" s="48"/>
      <c r="K49" s="52"/>
    </row>
    <row r="50" s="1" customFormat="1" ht="14.4" customHeight="1">
      <c r="B50" s="47"/>
      <c r="C50" s="40" t="s">
        <v>146</v>
      </c>
      <c r="D50" s="48"/>
      <c r="E50" s="48"/>
      <c r="F50" s="48"/>
      <c r="G50" s="48"/>
      <c r="H50" s="48"/>
      <c r="I50" s="158"/>
      <c r="J50" s="48"/>
      <c r="K50" s="52"/>
    </row>
    <row r="51" s="1" customFormat="1" ht="17.25" customHeight="1">
      <c r="B51" s="47"/>
      <c r="C51" s="48"/>
      <c r="D51" s="48"/>
      <c r="E51" s="159" t="str">
        <f>E11</f>
        <v>Č32 - km 200,311 - svršek</v>
      </c>
      <c r="F51" s="48"/>
      <c r="G51" s="48"/>
      <c r="H51" s="48"/>
      <c r="I51" s="158"/>
      <c r="J51" s="48"/>
      <c r="K51" s="52"/>
    </row>
    <row r="52" s="1" customFormat="1" ht="6.96" customHeight="1">
      <c r="B52" s="47"/>
      <c r="C52" s="48"/>
      <c r="D52" s="48"/>
      <c r="E52" s="48"/>
      <c r="F52" s="48"/>
      <c r="G52" s="48"/>
      <c r="H52" s="48"/>
      <c r="I52" s="158"/>
      <c r="J52" s="48"/>
      <c r="K52" s="52"/>
    </row>
    <row r="53" s="1" customFormat="1" ht="18" customHeight="1">
      <c r="B53" s="47"/>
      <c r="C53" s="40" t="s">
        <v>24</v>
      </c>
      <c r="D53" s="48"/>
      <c r="E53" s="48"/>
      <c r="F53" s="35" t="str">
        <f>F14</f>
        <v>TO Žatec</v>
      </c>
      <c r="G53" s="48"/>
      <c r="H53" s="48"/>
      <c r="I53" s="160" t="s">
        <v>26</v>
      </c>
      <c r="J53" s="161" t="str">
        <f>IF(J14="","",J14)</f>
        <v>15. 10. 2018</v>
      </c>
      <c r="K53" s="52"/>
    </row>
    <row r="54" s="1" customFormat="1" ht="6.96" customHeight="1">
      <c r="B54" s="47"/>
      <c r="C54" s="48"/>
      <c r="D54" s="48"/>
      <c r="E54" s="48"/>
      <c r="F54" s="48"/>
      <c r="G54" s="48"/>
      <c r="H54" s="48"/>
      <c r="I54" s="158"/>
      <c r="J54" s="48"/>
      <c r="K54" s="52"/>
    </row>
    <row r="55" s="1" customFormat="1">
      <c r="B55" s="47"/>
      <c r="C55" s="40" t="s">
        <v>32</v>
      </c>
      <c r="D55" s="48"/>
      <c r="E55" s="48"/>
      <c r="F55" s="35" t="str">
        <f>E17</f>
        <v>SŽDC s.o., OŘ UNL, ST Most</v>
      </c>
      <c r="G55" s="48"/>
      <c r="H55" s="48"/>
      <c r="I55" s="160" t="s">
        <v>40</v>
      </c>
      <c r="J55" s="45" t="str">
        <f>E23</f>
        <v xml:space="preserve"> </v>
      </c>
      <c r="K55" s="52"/>
    </row>
    <row r="56" s="1" customFormat="1" ht="14.4" customHeight="1">
      <c r="B56" s="47"/>
      <c r="C56" s="40" t="s">
        <v>38</v>
      </c>
      <c r="D56" s="48"/>
      <c r="E56" s="48"/>
      <c r="F56" s="35" t="str">
        <f>IF(E20="","",E20)</f>
        <v/>
      </c>
      <c r="G56" s="48"/>
      <c r="H56" s="48"/>
      <c r="I56" s="158"/>
      <c r="J56" s="185"/>
      <c r="K56" s="52"/>
    </row>
    <row r="57" s="1" customFormat="1" ht="10.32" customHeight="1">
      <c r="B57" s="47"/>
      <c r="C57" s="48"/>
      <c r="D57" s="48"/>
      <c r="E57" s="48"/>
      <c r="F57" s="48"/>
      <c r="G57" s="48"/>
      <c r="H57" s="48"/>
      <c r="I57" s="158"/>
      <c r="J57" s="48"/>
      <c r="K57" s="52"/>
    </row>
    <row r="58" s="1" customFormat="1" ht="29.28" customHeight="1">
      <c r="B58" s="47"/>
      <c r="C58" s="186" t="s">
        <v>149</v>
      </c>
      <c r="D58" s="173"/>
      <c r="E58" s="173"/>
      <c r="F58" s="173"/>
      <c r="G58" s="173"/>
      <c r="H58" s="173"/>
      <c r="I58" s="187"/>
      <c r="J58" s="188" t="s">
        <v>150</v>
      </c>
      <c r="K58" s="189"/>
    </row>
    <row r="59" s="1" customFormat="1" ht="10.32" customHeight="1">
      <c r="B59" s="47"/>
      <c r="C59" s="48"/>
      <c r="D59" s="48"/>
      <c r="E59" s="48"/>
      <c r="F59" s="48"/>
      <c r="G59" s="48"/>
      <c r="H59" s="48"/>
      <c r="I59" s="158"/>
      <c r="J59" s="48"/>
      <c r="K59" s="52"/>
    </row>
    <row r="60" s="1" customFormat="1" ht="29.28" customHeight="1">
      <c r="B60" s="47"/>
      <c r="C60" s="190" t="s">
        <v>151</v>
      </c>
      <c r="D60" s="48"/>
      <c r="E60" s="48"/>
      <c r="F60" s="48"/>
      <c r="G60" s="48"/>
      <c r="H60" s="48"/>
      <c r="I60" s="158"/>
      <c r="J60" s="169">
        <f>J86</f>
        <v>0</v>
      </c>
      <c r="K60" s="52"/>
      <c r="AU60" s="24" t="s">
        <v>152</v>
      </c>
    </row>
    <row r="61" s="8" customFormat="1" ht="24.96" customHeight="1">
      <c r="B61" s="191"/>
      <c r="C61" s="192"/>
      <c r="D61" s="193" t="s">
        <v>153</v>
      </c>
      <c r="E61" s="194"/>
      <c r="F61" s="194"/>
      <c r="G61" s="194"/>
      <c r="H61" s="194"/>
      <c r="I61" s="195"/>
      <c r="J61" s="196">
        <f>J87</f>
        <v>0</v>
      </c>
      <c r="K61" s="197"/>
    </row>
    <row r="62" s="9" customFormat="1" ht="19.92" customHeight="1">
      <c r="B62" s="198"/>
      <c r="C62" s="199"/>
      <c r="D62" s="200" t="s">
        <v>613</v>
      </c>
      <c r="E62" s="201"/>
      <c r="F62" s="201"/>
      <c r="G62" s="201"/>
      <c r="H62" s="201"/>
      <c r="I62" s="202"/>
      <c r="J62" s="203">
        <f>J88</f>
        <v>0</v>
      </c>
      <c r="K62" s="204"/>
    </row>
    <row r="63" s="8" customFormat="1" ht="24.96" customHeight="1">
      <c r="B63" s="191"/>
      <c r="C63" s="192"/>
      <c r="D63" s="193" t="s">
        <v>155</v>
      </c>
      <c r="E63" s="194"/>
      <c r="F63" s="194"/>
      <c r="G63" s="194"/>
      <c r="H63" s="194"/>
      <c r="I63" s="195"/>
      <c r="J63" s="196">
        <f>J112</f>
        <v>0</v>
      </c>
      <c r="K63" s="197"/>
    </row>
    <row r="64" s="8" customFormat="1" ht="24.96" customHeight="1">
      <c r="B64" s="191"/>
      <c r="C64" s="192"/>
      <c r="D64" s="193" t="s">
        <v>614</v>
      </c>
      <c r="E64" s="194"/>
      <c r="F64" s="194"/>
      <c r="G64" s="194"/>
      <c r="H64" s="194"/>
      <c r="I64" s="195"/>
      <c r="J64" s="196">
        <f>J115</f>
        <v>0</v>
      </c>
      <c r="K64" s="197"/>
    </row>
    <row r="65" s="1" customFormat="1" ht="21.84" customHeight="1">
      <c r="B65" s="47"/>
      <c r="C65" s="48"/>
      <c r="D65" s="48"/>
      <c r="E65" s="48"/>
      <c r="F65" s="48"/>
      <c r="G65" s="48"/>
      <c r="H65" s="48"/>
      <c r="I65" s="158"/>
      <c r="J65" s="48"/>
      <c r="K65" s="52"/>
    </row>
    <row r="66" s="1" customFormat="1" ht="6.96" customHeight="1">
      <c r="B66" s="68"/>
      <c r="C66" s="69"/>
      <c r="D66" s="69"/>
      <c r="E66" s="69"/>
      <c r="F66" s="69"/>
      <c r="G66" s="69"/>
      <c r="H66" s="69"/>
      <c r="I66" s="180"/>
      <c r="J66" s="69"/>
      <c r="K66" s="70"/>
    </row>
    <row r="70" s="1" customFormat="1" ht="6.96" customHeight="1">
      <c r="B70" s="71"/>
      <c r="C70" s="72"/>
      <c r="D70" s="72"/>
      <c r="E70" s="72"/>
      <c r="F70" s="72"/>
      <c r="G70" s="72"/>
      <c r="H70" s="72"/>
      <c r="I70" s="183"/>
      <c r="J70" s="72"/>
      <c r="K70" s="72"/>
      <c r="L70" s="73"/>
    </row>
    <row r="71" s="1" customFormat="1" ht="36.96" customHeight="1">
      <c r="B71" s="47"/>
      <c r="C71" s="74" t="s">
        <v>156</v>
      </c>
      <c r="D71" s="75"/>
      <c r="E71" s="75"/>
      <c r="F71" s="75"/>
      <c r="G71" s="75"/>
      <c r="H71" s="75"/>
      <c r="I71" s="205"/>
      <c r="J71" s="75"/>
      <c r="K71" s="75"/>
      <c r="L71" s="73"/>
    </row>
    <row r="72" s="1" customFormat="1" ht="6.96" customHeight="1">
      <c r="B72" s="47"/>
      <c r="C72" s="75"/>
      <c r="D72" s="75"/>
      <c r="E72" s="75"/>
      <c r="F72" s="75"/>
      <c r="G72" s="75"/>
      <c r="H72" s="75"/>
      <c r="I72" s="205"/>
      <c r="J72" s="75"/>
      <c r="K72" s="75"/>
      <c r="L72" s="73"/>
    </row>
    <row r="73" s="1" customFormat="1" ht="14.4" customHeight="1">
      <c r="B73" s="47"/>
      <c r="C73" s="77" t="s">
        <v>18</v>
      </c>
      <c r="D73" s="75"/>
      <c r="E73" s="75"/>
      <c r="F73" s="75"/>
      <c r="G73" s="75"/>
      <c r="H73" s="75"/>
      <c r="I73" s="205"/>
      <c r="J73" s="75"/>
      <c r="K73" s="75"/>
      <c r="L73" s="73"/>
    </row>
    <row r="74" s="1" customFormat="1" ht="16.5" customHeight="1">
      <c r="B74" s="47"/>
      <c r="C74" s="75"/>
      <c r="D74" s="75"/>
      <c r="E74" s="206" t="str">
        <f>E7</f>
        <v>Výměna pražců v km 199,257 – 201,565 v úseku Žabokliky - Žatec</v>
      </c>
      <c r="F74" s="77"/>
      <c r="G74" s="77"/>
      <c r="H74" s="77"/>
      <c r="I74" s="205"/>
      <c r="J74" s="75"/>
      <c r="K74" s="75"/>
      <c r="L74" s="73"/>
    </row>
    <row r="75">
      <c r="B75" s="28"/>
      <c r="C75" s="77" t="s">
        <v>144</v>
      </c>
      <c r="D75" s="207"/>
      <c r="E75" s="207"/>
      <c r="F75" s="207"/>
      <c r="G75" s="207"/>
      <c r="H75" s="207"/>
      <c r="I75" s="149"/>
      <c r="J75" s="207"/>
      <c r="K75" s="207"/>
      <c r="L75" s="208"/>
    </row>
    <row r="76" s="1" customFormat="1" ht="16.5" customHeight="1">
      <c r="B76" s="47"/>
      <c r="C76" s="75"/>
      <c r="D76" s="75"/>
      <c r="E76" s="206" t="s">
        <v>319</v>
      </c>
      <c r="F76" s="75"/>
      <c r="G76" s="75"/>
      <c r="H76" s="75"/>
      <c r="I76" s="205"/>
      <c r="J76" s="75"/>
      <c r="K76" s="75"/>
      <c r="L76" s="73"/>
    </row>
    <row r="77" s="1" customFormat="1" ht="14.4" customHeight="1">
      <c r="B77" s="47"/>
      <c r="C77" s="77" t="s">
        <v>146</v>
      </c>
      <c r="D77" s="75"/>
      <c r="E77" s="75"/>
      <c r="F77" s="75"/>
      <c r="G77" s="75"/>
      <c r="H77" s="75"/>
      <c r="I77" s="205"/>
      <c r="J77" s="75"/>
      <c r="K77" s="75"/>
      <c r="L77" s="73"/>
    </row>
    <row r="78" s="1" customFormat="1" ht="17.25" customHeight="1">
      <c r="B78" s="47"/>
      <c r="C78" s="75"/>
      <c r="D78" s="75"/>
      <c r="E78" s="83" t="str">
        <f>E11</f>
        <v>Č32 - km 200,311 - svršek</v>
      </c>
      <c r="F78" s="75"/>
      <c r="G78" s="75"/>
      <c r="H78" s="75"/>
      <c r="I78" s="205"/>
      <c r="J78" s="75"/>
      <c r="K78" s="75"/>
      <c r="L78" s="73"/>
    </row>
    <row r="79" s="1" customFormat="1" ht="6.96" customHeight="1">
      <c r="B79" s="47"/>
      <c r="C79" s="75"/>
      <c r="D79" s="75"/>
      <c r="E79" s="75"/>
      <c r="F79" s="75"/>
      <c r="G79" s="75"/>
      <c r="H79" s="75"/>
      <c r="I79" s="205"/>
      <c r="J79" s="75"/>
      <c r="K79" s="75"/>
      <c r="L79" s="73"/>
    </row>
    <row r="80" s="1" customFormat="1" ht="18" customHeight="1">
      <c r="B80" s="47"/>
      <c r="C80" s="77" t="s">
        <v>24</v>
      </c>
      <c r="D80" s="75"/>
      <c r="E80" s="75"/>
      <c r="F80" s="209" t="str">
        <f>F14</f>
        <v>TO Žatec</v>
      </c>
      <c r="G80" s="75"/>
      <c r="H80" s="75"/>
      <c r="I80" s="210" t="s">
        <v>26</v>
      </c>
      <c r="J80" s="86" t="str">
        <f>IF(J14="","",J14)</f>
        <v>15. 10. 2018</v>
      </c>
      <c r="K80" s="75"/>
      <c r="L80" s="73"/>
    </row>
    <row r="81" s="1" customFormat="1" ht="6.96" customHeight="1">
      <c r="B81" s="47"/>
      <c r="C81" s="75"/>
      <c r="D81" s="75"/>
      <c r="E81" s="75"/>
      <c r="F81" s="75"/>
      <c r="G81" s="75"/>
      <c r="H81" s="75"/>
      <c r="I81" s="205"/>
      <c r="J81" s="75"/>
      <c r="K81" s="75"/>
      <c r="L81" s="73"/>
    </row>
    <row r="82" s="1" customFormat="1">
      <c r="B82" s="47"/>
      <c r="C82" s="77" t="s">
        <v>32</v>
      </c>
      <c r="D82" s="75"/>
      <c r="E82" s="75"/>
      <c r="F82" s="209" t="str">
        <f>E17</f>
        <v>SŽDC s.o., OŘ UNL, ST Most</v>
      </c>
      <c r="G82" s="75"/>
      <c r="H82" s="75"/>
      <c r="I82" s="210" t="s">
        <v>40</v>
      </c>
      <c r="J82" s="209" t="str">
        <f>E23</f>
        <v xml:space="preserve"> </v>
      </c>
      <c r="K82" s="75"/>
      <c r="L82" s="73"/>
    </row>
    <row r="83" s="1" customFormat="1" ht="14.4" customHeight="1">
      <c r="B83" s="47"/>
      <c r="C83" s="77" t="s">
        <v>38</v>
      </c>
      <c r="D83" s="75"/>
      <c r="E83" s="75"/>
      <c r="F83" s="209" t="str">
        <f>IF(E20="","",E20)</f>
        <v/>
      </c>
      <c r="G83" s="75"/>
      <c r="H83" s="75"/>
      <c r="I83" s="205"/>
      <c r="J83" s="75"/>
      <c r="K83" s="75"/>
      <c r="L83" s="73"/>
    </row>
    <row r="84" s="1" customFormat="1" ht="10.32" customHeight="1">
      <c r="B84" s="47"/>
      <c r="C84" s="75"/>
      <c r="D84" s="75"/>
      <c r="E84" s="75"/>
      <c r="F84" s="75"/>
      <c r="G84" s="75"/>
      <c r="H84" s="75"/>
      <c r="I84" s="205"/>
      <c r="J84" s="75"/>
      <c r="K84" s="75"/>
      <c r="L84" s="73"/>
    </row>
    <row r="85" s="10" customFormat="1" ht="29.28" customHeight="1">
      <c r="B85" s="211"/>
      <c r="C85" s="212" t="s">
        <v>157</v>
      </c>
      <c r="D85" s="213" t="s">
        <v>64</v>
      </c>
      <c r="E85" s="213" t="s">
        <v>60</v>
      </c>
      <c r="F85" s="213" t="s">
        <v>158</v>
      </c>
      <c r="G85" s="213" t="s">
        <v>159</v>
      </c>
      <c r="H85" s="213" t="s">
        <v>160</v>
      </c>
      <c r="I85" s="214" t="s">
        <v>161</v>
      </c>
      <c r="J85" s="213" t="s">
        <v>150</v>
      </c>
      <c r="K85" s="215" t="s">
        <v>162</v>
      </c>
      <c r="L85" s="216"/>
      <c r="M85" s="103" t="s">
        <v>163</v>
      </c>
      <c r="N85" s="104" t="s">
        <v>49</v>
      </c>
      <c r="O85" s="104" t="s">
        <v>164</v>
      </c>
      <c r="P85" s="104" t="s">
        <v>165</v>
      </c>
      <c r="Q85" s="104" t="s">
        <v>166</v>
      </c>
      <c r="R85" s="104" t="s">
        <v>167</v>
      </c>
      <c r="S85" s="104" t="s">
        <v>168</v>
      </c>
      <c r="T85" s="105" t="s">
        <v>169</v>
      </c>
    </row>
    <row r="86" s="1" customFormat="1" ht="29.28" customHeight="1">
      <c r="B86" s="47"/>
      <c r="C86" s="109" t="s">
        <v>151</v>
      </c>
      <c r="D86" s="75"/>
      <c r="E86" s="75"/>
      <c r="F86" s="75"/>
      <c r="G86" s="75"/>
      <c r="H86" s="75"/>
      <c r="I86" s="205"/>
      <c r="J86" s="217">
        <f>BK86</f>
        <v>0</v>
      </c>
      <c r="K86" s="75"/>
      <c r="L86" s="73"/>
      <c r="M86" s="106"/>
      <c r="N86" s="107"/>
      <c r="O86" s="107"/>
      <c r="P86" s="218">
        <f>P87+P112+P115</f>
        <v>0</v>
      </c>
      <c r="Q86" s="107"/>
      <c r="R86" s="218">
        <f>R87+R112+R115</f>
        <v>65.974999999999994</v>
      </c>
      <c r="S86" s="107"/>
      <c r="T86" s="219">
        <f>T87+T112+T115</f>
        <v>0</v>
      </c>
      <c r="AT86" s="24" t="s">
        <v>78</v>
      </c>
      <c r="AU86" s="24" t="s">
        <v>152</v>
      </c>
      <c r="BK86" s="220">
        <f>BK87+BK112+BK115</f>
        <v>0</v>
      </c>
    </row>
    <row r="87" s="14" customFormat="1" ht="37.44" customHeight="1">
      <c r="B87" s="278"/>
      <c r="C87" s="279"/>
      <c r="D87" s="280" t="s">
        <v>78</v>
      </c>
      <c r="E87" s="281" t="s">
        <v>234</v>
      </c>
      <c r="F87" s="281" t="s">
        <v>235</v>
      </c>
      <c r="G87" s="279"/>
      <c r="H87" s="279"/>
      <c r="I87" s="282"/>
      <c r="J87" s="283">
        <f>BK87</f>
        <v>0</v>
      </c>
      <c r="K87" s="279"/>
      <c r="L87" s="284"/>
      <c r="M87" s="285"/>
      <c r="N87" s="286"/>
      <c r="O87" s="286"/>
      <c r="P87" s="287">
        <f>P88</f>
        <v>0</v>
      </c>
      <c r="Q87" s="286"/>
      <c r="R87" s="287">
        <f>R88</f>
        <v>65.974999999999994</v>
      </c>
      <c r="S87" s="286"/>
      <c r="T87" s="288">
        <f>T88</f>
        <v>0</v>
      </c>
      <c r="AR87" s="289" t="s">
        <v>86</v>
      </c>
      <c r="AT87" s="290" t="s">
        <v>78</v>
      </c>
      <c r="AU87" s="290" t="s">
        <v>79</v>
      </c>
      <c r="AY87" s="289" t="s">
        <v>174</v>
      </c>
      <c r="BK87" s="291">
        <f>BK88</f>
        <v>0</v>
      </c>
    </row>
    <row r="88" s="14" customFormat="1" ht="19.92" customHeight="1">
      <c r="B88" s="278"/>
      <c r="C88" s="279"/>
      <c r="D88" s="280" t="s">
        <v>78</v>
      </c>
      <c r="E88" s="292" t="s">
        <v>208</v>
      </c>
      <c r="F88" s="292" t="s">
        <v>615</v>
      </c>
      <c r="G88" s="279"/>
      <c r="H88" s="279"/>
      <c r="I88" s="282"/>
      <c r="J88" s="293">
        <f>BK88</f>
        <v>0</v>
      </c>
      <c r="K88" s="279"/>
      <c r="L88" s="284"/>
      <c r="M88" s="285"/>
      <c r="N88" s="286"/>
      <c r="O88" s="286"/>
      <c r="P88" s="287">
        <f>SUM(P89:P111)</f>
        <v>0</v>
      </c>
      <c r="Q88" s="286"/>
      <c r="R88" s="287">
        <f>SUM(R89:R111)</f>
        <v>65.974999999999994</v>
      </c>
      <c r="S88" s="286"/>
      <c r="T88" s="288">
        <f>SUM(T89:T111)</f>
        <v>0</v>
      </c>
      <c r="AR88" s="289" t="s">
        <v>86</v>
      </c>
      <c r="AT88" s="290" t="s">
        <v>78</v>
      </c>
      <c r="AU88" s="290" t="s">
        <v>86</v>
      </c>
      <c r="AY88" s="289" t="s">
        <v>174</v>
      </c>
      <c r="BK88" s="291">
        <f>SUM(BK89:BK111)</f>
        <v>0</v>
      </c>
    </row>
    <row r="89" s="1" customFormat="1" ht="51" customHeight="1">
      <c r="B89" s="47"/>
      <c r="C89" s="221" t="s">
        <v>86</v>
      </c>
      <c r="D89" s="221" t="s">
        <v>170</v>
      </c>
      <c r="E89" s="222" t="s">
        <v>616</v>
      </c>
      <c r="F89" s="223" t="s">
        <v>617</v>
      </c>
      <c r="G89" s="224" t="s">
        <v>240</v>
      </c>
      <c r="H89" s="225">
        <v>32.899999999999999</v>
      </c>
      <c r="I89" s="226"/>
      <c r="J89" s="227">
        <f>ROUND(I89*H89,2)</f>
        <v>0</v>
      </c>
      <c r="K89" s="223" t="s">
        <v>220</v>
      </c>
      <c r="L89" s="73"/>
      <c r="M89" s="228" t="s">
        <v>41</v>
      </c>
      <c r="N89" s="229" t="s">
        <v>52</v>
      </c>
      <c r="O89" s="48"/>
      <c r="P89" s="230">
        <f>O89*H89</f>
        <v>0</v>
      </c>
      <c r="Q89" s="230">
        <v>0</v>
      </c>
      <c r="R89" s="230">
        <f>Q89*H89</f>
        <v>0</v>
      </c>
      <c r="S89" s="230">
        <v>0</v>
      </c>
      <c r="T89" s="231">
        <f>S89*H89</f>
        <v>0</v>
      </c>
      <c r="AR89" s="24" t="s">
        <v>173</v>
      </c>
      <c r="AT89" s="24" t="s">
        <v>170</v>
      </c>
      <c r="AU89" s="24" t="s">
        <v>88</v>
      </c>
      <c r="AY89" s="24" t="s">
        <v>174</v>
      </c>
      <c r="BE89" s="232">
        <f>IF(N89="základní",J89,0)</f>
        <v>0</v>
      </c>
      <c r="BF89" s="232">
        <f>IF(N89="snížená",J89,0)</f>
        <v>0</v>
      </c>
      <c r="BG89" s="232">
        <f>IF(N89="zákl. přenesená",J89,0)</f>
        <v>0</v>
      </c>
      <c r="BH89" s="232">
        <f>IF(N89="sníž. přenesená",J89,0)</f>
        <v>0</v>
      </c>
      <c r="BI89" s="232">
        <f>IF(N89="nulová",J89,0)</f>
        <v>0</v>
      </c>
      <c r="BJ89" s="24" t="s">
        <v>173</v>
      </c>
      <c r="BK89" s="232">
        <f>ROUND(I89*H89,2)</f>
        <v>0</v>
      </c>
      <c r="BL89" s="24" t="s">
        <v>173</v>
      </c>
      <c r="BM89" s="24" t="s">
        <v>618</v>
      </c>
    </row>
    <row r="90" s="1" customFormat="1">
      <c r="B90" s="47"/>
      <c r="C90" s="75"/>
      <c r="D90" s="235" t="s">
        <v>242</v>
      </c>
      <c r="E90" s="75"/>
      <c r="F90" s="276" t="s">
        <v>619</v>
      </c>
      <c r="G90" s="75"/>
      <c r="H90" s="75"/>
      <c r="I90" s="205"/>
      <c r="J90" s="75"/>
      <c r="K90" s="75"/>
      <c r="L90" s="73"/>
      <c r="M90" s="277"/>
      <c r="N90" s="48"/>
      <c r="O90" s="48"/>
      <c r="P90" s="48"/>
      <c r="Q90" s="48"/>
      <c r="R90" s="48"/>
      <c r="S90" s="48"/>
      <c r="T90" s="96"/>
      <c r="AT90" s="24" t="s">
        <v>242</v>
      </c>
      <c r="AU90" s="24" t="s">
        <v>88</v>
      </c>
    </row>
    <row r="91" s="12" customFormat="1">
      <c r="B91" s="244"/>
      <c r="C91" s="245"/>
      <c r="D91" s="235" t="s">
        <v>176</v>
      </c>
      <c r="E91" s="246" t="s">
        <v>41</v>
      </c>
      <c r="F91" s="247" t="s">
        <v>620</v>
      </c>
      <c r="G91" s="245"/>
      <c r="H91" s="248">
        <v>16.899999999999999</v>
      </c>
      <c r="I91" s="249"/>
      <c r="J91" s="245"/>
      <c r="K91" s="245"/>
      <c r="L91" s="250"/>
      <c r="M91" s="251"/>
      <c r="N91" s="252"/>
      <c r="O91" s="252"/>
      <c r="P91" s="252"/>
      <c r="Q91" s="252"/>
      <c r="R91" s="252"/>
      <c r="S91" s="252"/>
      <c r="T91" s="253"/>
      <c r="AT91" s="254" t="s">
        <v>176</v>
      </c>
      <c r="AU91" s="254" t="s">
        <v>88</v>
      </c>
      <c r="AV91" s="12" t="s">
        <v>88</v>
      </c>
      <c r="AW91" s="12" t="s">
        <v>43</v>
      </c>
      <c r="AX91" s="12" t="s">
        <v>79</v>
      </c>
      <c r="AY91" s="254" t="s">
        <v>174</v>
      </c>
    </row>
    <row r="92" s="12" customFormat="1">
      <c r="B92" s="244"/>
      <c r="C92" s="245"/>
      <c r="D92" s="235" t="s">
        <v>176</v>
      </c>
      <c r="E92" s="246" t="s">
        <v>41</v>
      </c>
      <c r="F92" s="247" t="s">
        <v>621</v>
      </c>
      <c r="G92" s="245"/>
      <c r="H92" s="248">
        <v>16</v>
      </c>
      <c r="I92" s="249"/>
      <c r="J92" s="245"/>
      <c r="K92" s="245"/>
      <c r="L92" s="250"/>
      <c r="M92" s="251"/>
      <c r="N92" s="252"/>
      <c r="O92" s="252"/>
      <c r="P92" s="252"/>
      <c r="Q92" s="252"/>
      <c r="R92" s="252"/>
      <c r="S92" s="252"/>
      <c r="T92" s="253"/>
      <c r="AT92" s="254" t="s">
        <v>176</v>
      </c>
      <c r="AU92" s="254" t="s">
        <v>88</v>
      </c>
      <c r="AV92" s="12" t="s">
        <v>88</v>
      </c>
      <c r="AW92" s="12" t="s">
        <v>43</v>
      </c>
      <c r="AX92" s="12" t="s">
        <v>79</v>
      </c>
      <c r="AY92" s="254" t="s">
        <v>174</v>
      </c>
    </row>
    <row r="93" s="13" customFormat="1">
      <c r="B93" s="255"/>
      <c r="C93" s="256"/>
      <c r="D93" s="235" t="s">
        <v>176</v>
      </c>
      <c r="E93" s="257" t="s">
        <v>41</v>
      </c>
      <c r="F93" s="258" t="s">
        <v>183</v>
      </c>
      <c r="G93" s="256"/>
      <c r="H93" s="259">
        <v>32.899999999999999</v>
      </c>
      <c r="I93" s="260"/>
      <c r="J93" s="256"/>
      <c r="K93" s="256"/>
      <c r="L93" s="261"/>
      <c r="M93" s="262"/>
      <c r="N93" s="263"/>
      <c r="O93" s="263"/>
      <c r="P93" s="263"/>
      <c r="Q93" s="263"/>
      <c r="R93" s="263"/>
      <c r="S93" s="263"/>
      <c r="T93" s="264"/>
      <c r="AT93" s="265" t="s">
        <v>176</v>
      </c>
      <c r="AU93" s="265" t="s">
        <v>88</v>
      </c>
      <c r="AV93" s="13" t="s">
        <v>173</v>
      </c>
      <c r="AW93" s="13" t="s">
        <v>43</v>
      </c>
      <c r="AX93" s="13" t="s">
        <v>86</v>
      </c>
      <c r="AY93" s="265" t="s">
        <v>174</v>
      </c>
    </row>
    <row r="94" s="1" customFormat="1" ht="89.25" customHeight="1">
      <c r="B94" s="47"/>
      <c r="C94" s="221" t="s">
        <v>88</v>
      </c>
      <c r="D94" s="221" t="s">
        <v>170</v>
      </c>
      <c r="E94" s="222" t="s">
        <v>622</v>
      </c>
      <c r="F94" s="223" t="s">
        <v>623</v>
      </c>
      <c r="G94" s="224" t="s">
        <v>240</v>
      </c>
      <c r="H94" s="225">
        <v>37.700000000000003</v>
      </c>
      <c r="I94" s="226"/>
      <c r="J94" s="227">
        <f>ROUND(I94*H94,2)</f>
        <v>0</v>
      </c>
      <c r="K94" s="223" t="s">
        <v>220</v>
      </c>
      <c r="L94" s="73"/>
      <c r="M94" s="228" t="s">
        <v>41</v>
      </c>
      <c r="N94" s="229" t="s">
        <v>52</v>
      </c>
      <c r="O94" s="48"/>
      <c r="P94" s="230">
        <f>O94*H94</f>
        <v>0</v>
      </c>
      <c r="Q94" s="230">
        <v>0</v>
      </c>
      <c r="R94" s="230">
        <f>Q94*H94</f>
        <v>0</v>
      </c>
      <c r="S94" s="230">
        <v>0</v>
      </c>
      <c r="T94" s="231">
        <f>S94*H94</f>
        <v>0</v>
      </c>
      <c r="AR94" s="24" t="s">
        <v>173</v>
      </c>
      <c r="AT94" s="24" t="s">
        <v>170</v>
      </c>
      <c r="AU94" s="24" t="s">
        <v>88</v>
      </c>
      <c r="AY94" s="24" t="s">
        <v>174</v>
      </c>
      <c r="BE94" s="232">
        <f>IF(N94="základní",J94,0)</f>
        <v>0</v>
      </c>
      <c r="BF94" s="232">
        <f>IF(N94="snížená",J94,0)</f>
        <v>0</v>
      </c>
      <c r="BG94" s="232">
        <f>IF(N94="zákl. přenesená",J94,0)</f>
        <v>0</v>
      </c>
      <c r="BH94" s="232">
        <f>IF(N94="sníž. přenesená",J94,0)</f>
        <v>0</v>
      </c>
      <c r="BI94" s="232">
        <f>IF(N94="nulová",J94,0)</f>
        <v>0</v>
      </c>
      <c r="BJ94" s="24" t="s">
        <v>173</v>
      </c>
      <c r="BK94" s="232">
        <f>ROUND(I94*H94,2)</f>
        <v>0</v>
      </c>
      <c r="BL94" s="24" t="s">
        <v>173</v>
      </c>
      <c r="BM94" s="24" t="s">
        <v>624</v>
      </c>
    </row>
    <row r="95" s="1" customFormat="1">
      <c r="B95" s="47"/>
      <c r="C95" s="75"/>
      <c r="D95" s="235" t="s">
        <v>242</v>
      </c>
      <c r="E95" s="75"/>
      <c r="F95" s="276" t="s">
        <v>625</v>
      </c>
      <c r="G95" s="75"/>
      <c r="H95" s="75"/>
      <c r="I95" s="205"/>
      <c r="J95" s="75"/>
      <c r="K95" s="75"/>
      <c r="L95" s="73"/>
      <c r="M95" s="277"/>
      <c r="N95" s="48"/>
      <c r="O95" s="48"/>
      <c r="P95" s="48"/>
      <c r="Q95" s="48"/>
      <c r="R95" s="48"/>
      <c r="S95" s="48"/>
      <c r="T95" s="96"/>
      <c r="AT95" s="24" t="s">
        <v>242</v>
      </c>
      <c r="AU95" s="24" t="s">
        <v>88</v>
      </c>
    </row>
    <row r="96" s="12" customFormat="1">
      <c r="B96" s="244"/>
      <c r="C96" s="245"/>
      <c r="D96" s="235" t="s">
        <v>176</v>
      </c>
      <c r="E96" s="246" t="s">
        <v>41</v>
      </c>
      <c r="F96" s="247" t="s">
        <v>620</v>
      </c>
      <c r="G96" s="245"/>
      <c r="H96" s="248">
        <v>16.899999999999999</v>
      </c>
      <c r="I96" s="249"/>
      <c r="J96" s="245"/>
      <c r="K96" s="245"/>
      <c r="L96" s="250"/>
      <c r="M96" s="251"/>
      <c r="N96" s="252"/>
      <c r="O96" s="252"/>
      <c r="P96" s="252"/>
      <c r="Q96" s="252"/>
      <c r="R96" s="252"/>
      <c r="S96" s="252"/>
      <c r="T96" s="253"/>
      <c r="AT96" s="254" t="s">
        <v>176</v>
      </c>
      <c r="AU96" s="254" t="s">
        <v>88</v>
      </c>
      <c r="AV96" s="12" t="s">
        <v>88</v>
      </c>
      <c r="AW96" s="12" t="s">
        <v>43</v>
      </c>
      <c r="AX96" s="12" t="s">
        <v>79</v>
      </c>
      <c r="AY96" s="254" t="s">
        <v>174</v>
      </c>
    </row>
    <row r="97" s="12" customFormat="1">
      <c r="B97" s="244"/>
      <c r="C97" s="245"/>
      <c r="D97" s="235" t="s">
        <v>176</v>
      </c>
      <c r="E97" s="246" t="s">
        <v>41</v>
      </c>
      <c r="F97" s="247" t="s">
        <v>626</v>
      </c>
      <c r="G97" s="245"/>
      <c r="H97" s="248">
        <v>20.800000000000001</v>
      </c>
      <c r="I97" s="249"/>
      <c r="J97" s="245"/>
      <c r="K97" s="245"/>
      <c r="L97" s="250"/>
      <c r="M97" s="251"/>
      <c r="N97" s="252"/>
      <c r="O97" s="252"/>
      <c r="P97" s="252"/>
      <c r="Q97" s="252"/>
      <c r="R97" s="252"/>
      <c r="S97" s="252"/>
      <c r="T97" s="253"/>
      <c r="AT97" s="254" t="s">
        <v>176</v>
      </c>
      <c r="AU97" s="254" t="s">
        <v>88</v>
      </c>
      <c r="AV97" s="12" t="s">
        <v>88</v>
      </c>
      <c r="AW97" s="12" t="s">
        <v>43</v>
      </c>
      <c r="AX97" s="12" t="s">
        <v>79</v>
      </c>
      <c r="AY97" s="254" t="s">
        <v>174</v>
      </c>
    </row>
    <row r="98" s="13" customFormat="1">
      <c r="B98" s="255"/>
      <c r="C98" s="256"/>
      <c r="D98" s="235" t="s">
        <v>176</v>
      </c>
      <c r="E98" s="257" t="s">
        <v>41</v>
      </c>
      <c r="F98" s="258" t="s">
        <v>183</v>
      </c>
      <c r="G98" s="256"/>
      <c r="H98" s="259">
        <v>37.700000000000003</v>
      </c>
      <c r="I98" s="260"/>
      <c r="J98" s="256"/>
      <c r="K98" s="256"/>
      <c r="L98" s="261"/>
      <c r="M98" s="262"/>
      <c r="N98" s="263"/>
      <c r="O98" s="263"/>
      <c r="P98" s="263"/>
      <c r="Q98" s="263"/>
      <c r="R98" s="263"/>
      <c r="S98" s="263"/>
      <c r="T98" s="264"/>
      <c r="AT98" s="265" t="s">
        <v>176</v>
      </c>
      <c r="AU98" s="265" t="s">
        <v>88</v>
      </c>
      <c r="AV98" s="13" t="s">
        <v>173</v>
      </c>
      <c r="AW98" s="13" t="s">
        <v>43</v>
      </c>
      <c r="AX98" s="13" t="s">
        <v>86</v>
      </c>
      <c r="AY98" s="265" t="s">
        <v>174</v>
      </c>
    </row>
    <row r="99" s="1" customFormat="1" ht="16.5" customHeight="1">
      <c r="B99" s="47"/>
      <c r="C99" s="266" t="s">
        <v>189</v>
      </c>
      <c r="D99" s="266" t="s">
        <v>217</v>
      </c>
      <c r="E99" s="267" t="s">
        <v>627</v>
      </c>
      <c r="F99" s="268" t="s">
        <v>628</v>
      </c>
      <c r="G99" s="269" t="s">
        <v>136</v>
      </c>
      <c r="H99" s="270">
        <v>65.974999999999994</v>
      </c>
      <c r="I99" s="271"/>
      <c r="J99" s="272">
        <f>ROUND(I99*H99,2)</f>
        <v>0</v>
      </c>
      <c r="K99" s="268" t="s">
        <v>220</v>
      </c>
      <c r="L99" s="273"/>
      <c r="M99" s="274" t="s">
        <v>41</v>
      </c>
      <c r="N99" s="275" t="s">
        <v>52</v>
      </c>
      <c r="O99" s="48"/>
      <c r="P99" s="230">
        <f>O99*H99</f>
        <v>0</v>
      </c>
      <c r="Q99" s="230">
        <v>1</v>
      </c>
      <c r="R99" s="230">
        <f>Q99*H99</f>
        <v>65.974999999999994</v>
      </c>
      <c r="S99" s="230">
        <v>0</v>
      </c>
      <c r="T99" s="231">
        <f>S99*H99</f>
        <v>0</v>
      </c>
      <c r="AR99" s="24" t="s">
        <v>221</v>
      </c>
      <c r="AT99" s="24" t="s">
        <v>217</v>
      </c>
      <c r="AU99" s="24" t="s">
        <v>88</v>
      </c>
      <c r="AY99" s="24" t="s">
        <v>174</v>
      </c>
      <c r="BE99" s="232">
        <f>IF(N99="základní",J99,0)</f>
        <v>0</v>
      </c>
      <c r="BF99" s="232">
        <f>IF(N99="snížená",J99,0)</f>
        <v>0</v>
      </c>
      <c r="BG99" s="232">
        <f>IF(N99="zákl. přenesená",J99,0)</f>
        <v>0</v>
      </c>
      <c r="BH99" s="232">
        <f>IF(N99="sníž. přenesená",J99,0)</f>
        <v>0</v>
      </c>
      <c r="BI99" s="232">
        <f>IF(N99="nulová",J99,0)</f>
        <v>0</v>
      </c>
      <c r="BJ99" s="24" t="s">
        <v>173</v>
      </c>
      <c r="BK99" s="232">
        <f>ROUND(I99*H99,2)</f>
        <v>0</v>
      </c>
      <c r="BL99" s="24" t="s">
        <v>173</v>
      </c>
      <c r="BM99" s="24" t="s">
        <v>629</v>
      </c>
    </row>
    <row r="100" s="12" customFormat="1">
      <c r="B100" s="244"/>
      <c r="C100" s="245"/>
      <c r="D100" s="235" t="s">
        <v>176</v>
      </c>
      <c r="E100" s="246" t="s">
        <v>41</v>
      </c>
      <c r="F100" s="247" t="s">
        <v>630</v>
      </c>
      <c r="G100" s="245"/>
      <c r="H100" s="248">
        <v>65.974999999999994</v>
      </c>
      <c r="I100" s="249"/>
      <c r="J100" s="245"/>
      <c r="K100" s="245"/>
      <c r="L100" s="250"/>
      <c r="M100" s="251"/>
      <c r="N100" s="252"/>
      <c r="O100" s="252"/>
      <c r="P100" s="252"/>
      <c r="Q100" s="252"/>
      <c r="R100" s="252"/>
      <c r="S100" s="252"/>
      <c r="T100" s="253"/>
      <c r="AT100" s="254" t="s">
        <v>176</v>
      </c>
      <c r="AU100" s="254" t="s">
        <v>88</v>
      </c>
      <c r="AV100" s="12" t="s">
        <v>88</v>
      </c>
      <c r="AW100" s="12" t="s">
        <v>43</v>
      </c>
      <c r="AX100" s="12" t="s">
        <v>86</v>
      </c>
      <c r="AY100" s="254" t="s">
        <v>174</v>
      </c>
    </row>
    <row r="101" s="1" customFormat="1" ht="51" customHeight="1">
      <c r="B101" s="47"/>
      <c r="C101" s="221" t="s">
        <v>173</v>
      </c>
      <c r="D101" s="221" t="s">
        <v>170</v>
      </c>
      <c r="E101" s="222" t="s">
        <v>631</v>
      </c>
      <c r="F101" s="223" t="s">
        <v>632</v>
      </c>
      <c r="G101" s="224" t="s">
        <v>128</v>
      </c>
      <c r="H101" s="225">
        <v>0.016</v>
      </c>
      <c r="I101" s="226"/>
      <c r="J101" s="227">
        <f>ROUND(I101*H101,2)</f>
        <v>0</v>
      </c>
      <c r="K101" s="223" t="s">
        <v>220</v>
      </c>
      <c r="L101" s="73"/>
      <c r="M101" s="228" t="s">
        <v>41</v>
      </c>
      <c r="N101" s="229" t="s">
        <v>52</v>
      </c>
      <c r="O101" s="48"/>
      <c r="P101" s="230">
        <f>O101*H101</f>
        <v>0</v>
      </c>
      <c r="Q101" s="230">
        <v>0</v>
      </c>
      <c r="R101" s="230">
        <f>Q101*H101</f>
        <v>0</v>
      </c>
      <c r="S101" s="230">
        <v>0</v>
      </c>
      <c r="T101" s="231">
        <f>S101*H101</f>
        <v>0</v>
      </c>
      <c r="AR101" s="24" t="s">
        <v>173</v>
      </c>
      <c r="AT101" s="24" t="s">
        <v>170</v>
      </c>
      <c r="AU101" s="24" t="s">
        <v>88</v>
      </c>
      <c r="AY101" s="24" t="s">
        <v>174</v>
      </c>
      <c r="BE101" s="232">
        <f>IF(N101="základní",J101,0)</f>
        <v>0</v>
      </c>
      <c r="BF101" s="232">
        <f>IF(N101="snížená",J101,0)</f>
        <v>0</v>
      </c>
      <c r="BG101" s="232">
        <f>IF(N101="zákl. přenesená",J101,0)</f>
        <v>0</v>
      </c>
      <c r="BH101" s="232">
        <f>IF(N101="sníž. přenesená",J101,0)</f>
        <v>0</v>
      </c>
      <c r="BI101" s="232">
        <f>IF(N101="nulová",J101,0)</f>
        <v>0</v>
      </c>
      <c r="BJ101" s="24" t="s">
        <v>173</v>
      </c>
      <c r="BK101" s="232">
        <f>ROUND(I101*H101,2)</f>
        <v>0</v>
      </c>
      <c r="BL101" s="24" t="s">
        <v>173</v>
      </c>
      <c r="BM101" s="24" t="s">
        <v>633</v>
      </c>
    </row>
    <row r="102" s="1" customFormat="1">
      <c r="B102" s="47"/>
      <c r="C102" s="75"/>
      <c r="D102" s="235" t="s">
        <v>242</v>
      </c>
      <c r="E102" s="75"/>
      <c r="F102" s="276" t="s">
        <v>634</v>
      </c>
      <c r="G102" s="75"/>
      <c r="H102" s="75"/>
      <c r="I102" s="205"/>
      <c r="J102" s="75"/>
      <c r="K102" s="75"/>
      <c r="L102" s="73"/>
      <c r="M102" s="277"/>
      <c r="N102" s="48"/>
      <c r="O102" s="48"/>
      <c r="P102" s="48"/>
      <c r="Q102" s="48"/>
      <c r="R102" s="48"/>
      <c r="S102" s="48"/>
      <c r="T102" s="96"/>
      <c r="AT102" s="24" t="s">
        <v>242</v>
      </c>
      <c r="AU102" s="24" t="s">
        <v>88</v>
      </c>
    </row>
    <row r="103" s="1" customFormat="1" ht="63.75" customHeight="1">
      <c r="B103" s="47"/>
      <c r="C103" s="221" t="s">
        <v>208</v>
      </c>
      <c r="D103" s="221" t="s">
        <v>170</v>
      </c>
      <c r="E103" s="222" t="s">
        <v>635</v>
      </c>
      <c r="F103" s="223" t="s">
        <v>636</v>
      </c>
      <c r="G103" s="224" t="s">
        <v>128</v>
      </c>
      <c r="H103" s="225">
        <v>0.016</v>
      </c>
      <c r="I103" s="226"/>
      <c r="J103" s="227">
        <f>ROUND(I103*H103,2)</f>
        <v>0</v>
      </c>
      <c r="K103" s="223" t="s">
        <v>220</v>
      </c>
      <c r="L103" s="73"/>
      <c r="M103" s="228" t="s">
        <v>41</v>
      </c>
      <c r="N103" s="229" t="s">
        <v>52</v>
      </c>
      <c r="O103" s="48"/>
      <c r="P103" s="230">
        <f>O103*H103</f>
        <v>0</v>
      </c>
      <c r="Q103" s="230">
        <v>0</v>
      </c>
      <c r="R103" s="230">
        <f>Q103*H103</f>
        <v>0</v>
      </c>
      <c r="S103" s="230">
        <v>0</v>
      </c>
      <c r="T103" s="231">
        <f>S103*H103</f>
        <v>0</v>
      </c>
      <c r="AR103" s="24" t="s">
        <v>173</v>
      </c>
      <c r="AT103" s="24" t="s">
        <v>170</v>
      </c>
      <c r="AU103" s="24" t="s">
        <v>88</v>
      </c>
      <c r="AY103" s="24" t="s">
        <v>174</v>
      </c>
      <c r="BE103" s="232">
        <f>IF(N103="základní",J103,0)</f>
        <v>0</v>
      </c>
      <c r="BF103" s="232">
        <f>IF(N103="snížená",J103,0)</f>
        <v>0</v>
      </c>
      <c r="BG103" s="232">
        <f>IF(N103="zákl. přenesená",J103,0)</f>
        <v>0</v>
      </c>
      <c r="BH103" s="232">
        <f>IF(N103="sníž. přenesená",J103,0)</f>
        <v>0</v>
      </c>
      <c r="BI103" s="232">
        <f>IF(N103="nulová",J103,0)</f>
        <v>0</v>
      </c>
      <c r="BJ103" s="24" t="s">
        <v>173</v>
      </c>
      <c r="BK103" s="232">
        <f>ROUND(I103*H103,2)</f>
        <v>0</v>
      </c>
      <c r="BL103" s="24" t="s">
        <v>173</v>
      </c>
      <c r="BM103" s="24" t="s">
        <v>637</v>
      </c>
    </row>
    <row r="104" s="1" customFormat="1">
      <c r="B104" s="47"/>
      <c r="C104" s="75"/>
      <c r="D104" s="235" t="s">
        <v>242</v>
      </c>
      <c r="E104" s="75"/>
      <c r="F104" s="276" t="s">
        <v>638</v>
      </c>
      <c r="G104" s="75"/>
      <c r="H104" s="75"/>
      <c r="I104" s="205"/>
      <c r="J104" s="75"/>
      <c r="K104" s="75"/>
      <c r="L104" s="73"/>
      <c r="M104" s="277"/>
      <c r="N104" s="48"/>
      <c r="O104" s="48"/>
      <c r="P104" s="48"/>
      <c r="Q104" s="48"/>
      <c r="R104" s="48"/>
      <c r="S104" s="48"/>
      <c r="T104" s="96"/>
      <c r="AT104" s="24" t="s">
        <v>242</v>
      </c>
      <c r="AU104" s="24" t="s">
        <v>88</v>
      </c>
    </row>
    <row r="105" s="1" customFormat="1" ht="38.25" customHeight="1">
      <c r="B105" s="47"/>
      <c r="C105" s="221" t="s">
        <v>216</v>
      </c>
      <c r="D105" s="221" t="s">
        <v>170</v>
      </c>
      <c r="E105" s="222" t="s">
        <v>639</v>
      </c>
      <c r="F105" s="223" t="s">
        <v>640</v>
      </c>
      <c r="G105" s="224" t="s">
        <v>124</v>
      </c>
      <c r="H105" s="225">
        <v>4</v>
      </c>
      <c r="I105" s="226"/>
      <c r="J105" s="227">
        <f>ROUND(I105*H105,2)</f>
        <v>0</v>
      </c>
      <c r="K105" s="223" t="s">
        <v>220</v>
      </c>
      <c r="L105" s="73"/>
      <c r="M105" s="228" t="s">
        <v>41</v>
      </c>
      <c r="N105" s="229" t="s">
        <v>52</v>
      </c>
      <c r="O105" s="48"/>
      <c r="P105" s="230">
        <f>O105*H105</f>
        <v>0</v>
      </c>
      <c r="Q105" s="230">
        <v>0</v>
      </c>
      <c r="R105" s="230">
        <f>Q105*H105</f>
        <v>0</v>
      </c>
      <c r="S105" s="230">
        <v>0</v>
      </c>
      <c r="T105" s="231">
        <f>S105*H105</f>
        <v>0</v>
      </c>
      <c r="AR105" s="24" t="s">
        <v>173</v>
      </c>
      <c r="AT105" s="24" t="s">
        <v>170</v>
      </c>
      <c r="AU105" s="24" t="s">
        <v>88</v>
      </c>
      <c r="AY105" s="24" t="s">
        <v>174</v>
      </c>
      <c r="BE105" s="232">
        <f>IF(N105="základní",J105,0)</f>
        <v>0</v>
      </c>
      <c r="BF105" s="232">
        <f>IF(N105="snížená",J105,0)</f>
        <v>0</v>
      </c>
      <c r="BG105" s="232">
        <f>IF(N105="zákl. přenesená",J105,0)</f>
        <v>0</v>
      </c>
      <c r="BH105" s="232">
        <f>IF(N105="sníž. přenesená",J105,0)</f>
        <v>0</v>
      </c>
      <c r="BI105" s="232">
        <f>IF(N105="nulová",J105,0)</f>
        <v>0</v>
      </c>
      <c r="BJ105" s="24" t="s">
        <v>173</v>
      </c>
      <c r="BK105" s="232">
        <f>ROUND(I105*H105,2)</f>
        <v>0</v>
      </c>
      <c r="BL105" s="24" t="s">
        <v>173</v>
      </c>
      <c r="BM105" s="24" t="s">
        <v>641</v>
      </c>
    </row>
    <row r="106" s="1" customFormat="1">
      <c r="B106" s="47"/>
      <c r="C106" s="75"/>
      <c r="D106" s="235" t="s">
        <v>242</v>
      </c>
      <c r="E106" s="75"/>
      <c r="F106" s="276" t="s">
        <v>642</v>
      </c>
      <c r="G106" s="75"/>
      <c r="H106" s="75"/>
      <c r="I106" s="205"/>
      <c r="J106" s="75"/>
      <c r="K106" s="75"/>
      <c r="L106" s="73"/>
      <c r="M106" s="277"/>
      <c r="N106" s="48"/>
      <c r="O106" s="48"/>
      <c r="P106" s="48"/>
      <c r="Q106" s="48"/>
      <c r="R106" s="48"/>
      <c r="S106" s="48"/>
      <c r="T106" s="96"/>
      <c r="AT106" s="24" t="s">
        <v>242</v>
      </c>
      <c r="AU106" s="24" t="s">
        <v>88</v>
      </c>
    </row>
    <row r="107" s="1" customFormat="1">
      <c r="B107" s="47"/>
      <c r="C107" s="75"/>
      <c r="D107" s="235" t="s">
        <v>231</v>
      </c>
      <c r="E107" s="75"/>
      <c r="F107" s="276" t="s">
        <v>643</v>
      </c>
      <c r="G107" s="75"/>
      <c r="H107" s="75"/>
      <c r="I107" s="205"/>
      <c r="J107" s="75"/>
      <c r="K107" s="75"/>
      <c r="L107" s="73"/>
      <c r="M107" s="277"/>
      <c r="N107" s="48"/>
      <c r="O107" s="48"/>
      <c r="P107" s="48"/>
      <c r="Q107" s="48"/>
      <c r="R107" s="48"/>
      <c r="S107" s="48"/>
      <c r="T107" s="96"/>
      <c r="AT107" s="24" t="s">
        <v>231</v>
      </c>
      <c r="AU107" s="24" t="s">
        <v>88</v>
      </c>
    </row>
    <row r="108" s="1" customFormat="1" ht="76.5" customHeight="1">
      <c r="B108" s="47"/>
      <c r="C108" s="221" t="s">
        <v>223</v>
      </c>
      <c r="D108" s="221" t="s">
        <v>170</v>
      </c>
      <c r="E108" s="222" t="s">
        <v>644</v>
      </c>
      <c r="F108" s="223" t="s">
        <v>645</v>
      </c>
      <c r="G108" s="224" t="s">
        <v>646</v>
      </c>
      <c r="H108" s="225">
        <v>4</v>
      </c>
      <c r="I108" s="226"/>
      <c r="J108" s="227">
        <f>ROUND(I108*H108,2)</f>
        <v>0</v>
      </c>
      <c r="K108" s="223" t="s">
        <v>220</v>
      </c>
      <c r="L108" s="73"/>
      <c r="M108" s="228" t="s">
        <v>41</v>
      </c>
      <c r="N108" s="229" t="s">
        <v>52</v>
      </c>
      <c r="O108" s="48"/>
      <c r="P108" s="230">
        <f>O108*H108</f>
        <v>0</v>
      </c>
      <c r="Q108" s="230">
        <v>0</v>
      </c>
      <c r="R108" s="230">
        <f>Q108*H108</f>
        <v>0</v>
      </c>
      <c r="S108" s="230">
        <v>0</v>
      </c>
      <c r="T108" s="231">
        <f>S108*H108</f>
        <v>0</v>
      </c>
      <c r="AR108" s="24" t="s">
        <v>173</v>
      </c>
      <c r="AT108" s="24" t="s">
        <v>170</v>
      </c>
      <c r="AU108" s="24" t="s">
        <v>88</v>
      </c>
      <c r="AY108" s="24" t="s">
        <v>174</v>
      </c>
      <c r="BE108" s="232">
        <f>IF(N108="základní",J108,0)</f>
        <v>0</v>
      </c>
      <c r="BF108" s="232">
        <f>IF(N108="snížená",J108,0)</f>
        <v>0</v>
      </c>
      <c r="BG108" s="232">
        <f>IF(N108="zákl. přenesená",J108,0)</f>
        <v>0</v>
      </c>
      <c r="BH108" s="232">
        <f>IF(N108="sníž. přenesená",J108,0)</f>
        <v>0</v>
      </c>
      <c r="BI108" s="232">
        <f>IF(N108="nulová",J108,0)</f>
        <v>0</v>
      </c>
      <c r="BJ108" s="24" t="s">
        <v>173</v>
      </c>
      <c r="BK108" s="232">
        <f>ROUND(I108*H108,2)</f>
        <v>0</v>
      </c>
      <c r="BL108" s="24" t="s">
        <v>173</v>
      </c>
      <c r="BM108" s="24" t="s">
        <v>647</v>
      </c>
    </row>
    <row r="109" s="1" customFormat="1">
      <c r="B109" s="47"/>
      <c r="C109" s="75"/>
      <c r="D109" s="235" t="s">
        <v>242</v>
      </c>
      <c r="E109" s="75"/>
      <c r="F109" s="276" t="s">
        <v>648</v>
      </c>
      <c r="G109" s="75"/>
      <c r="H109" s="75"/>
      <c r="I109" s="205"/>
      <c r="J109" s="75"/>
      <c r="K109" s="75"/>
      <c r="L109" s="73"/>
      <c r="M109" s="277"/>
      <c r="N109" s="48"/>
      <c r="O109" s="48"/>
      <c r="P109" s="48"/>
      <c r="Q109" s="48"/>
      <c r="R109" s="48"/>
      <c r="S109" s="48"/>
      <c r="T109" s="96"/>
      <c r="AT109" s="24" t="s">
        <v>242</v>
      </c>
      <c r="AU109" s="24" t="s">
        <v>88</v>
      </c>
    </row>
    <row r="110" s="1" customFormat="1" ht="63.75" customHeight="1">
      <c r="B110" s="47"/>
      <c r="C110" s="221" t="s">
        <v>221</v>
      </c>
      <c r="D110" s="221" t="s">
        <v>170</v>
      </c>
      <c r="E110" s="222" t="s">
        <v>649</v>
      </c>
      <c r="F110" s="223" t="s">
        <v>650</v>
      </c>
      <c r="G110" s="224" t="s">
        <v>646</v>
      </c>
      <c r="H110" s="225">
        <v>2</v>
      </c>
      <c r="I110" s="226"/>
      <c r="J110" s="227">
        <f>ROUND(I110*H110,2)</f>
        <v>0</v>
      </c>
      <c r="K110" s="223" t="s">
        <v>220</v>
      </c>
      <c r="L110" s="73"/>
      <c r="M110" s="228" t="s">
        <v>41</v>
      </c>
      <c r="N110" s="229" t="s">
        <v>52</v>
      </c>
      <c r="O110" s="48"/>
      <c r="P110" s="230">
        <f>O110*H110</f>
        <v>0</v>
      </c>
      <c r="Q110" s="230">
        <v>0</v>
      </c>
      <c r="R110" s="230">
        <f>Q110*H110</f>
        <v>0</v>
      </c>
      <c r="S110" s="230">
        <v>0</v>
      </c>
      <c r="T110" s="231">
        <f>S110*H110</f>
        <v>0</v>
      </c>
      <c r="AR110" s="24" t="s">
        <v>173</v>
      </c>
      <c r="AT110" s="24" t="s">
        <v>170</v>
      </c>
      <c r="AU110" s="24" t="s">
        <v>88</v>
      </c>
      <c r="AY110" s="24" t="s">
        <v>174</v>
      </c>
      <c r="BE110" s="232">
        <f>IF(N110="základní",J110,0)</f>
        <v>0</v>
      </c>
      <c r="BF110" s="232">
        <f>IF(N110="snížená",J110,0)</f>
        <v>0</v>
      </c>
      <c r="BG110" s="232">
        <f>IF(N110="zákl. přenesená",J110,0)</f>
        <v>0</v>
      </c>
      <c r="BH110" s="232">
        <f>IF(N110="sníž. přenesená",J110,0)</f>
        <v>0</v>
      </c>
      <c r="BI110" s="232">
        <f>IF(N110="nulová",J110,0)</f>
        <v>0</v>
      </c>
      <c r="BJ110" s="24" t="s">
        <v>173</v>
      </c>
      <c r="BK110" s="232">
        <f>ROUND(I110*H110,2)</f>
        <v>0</v>
      </c>
      <c r="BL110" s="24" t="s">
        <v>173</v>
      </c>
      <c r="BM110" s="24" t="s">
        <v>651</v>
      </c>
    </row>
    <row r="111" s="1" customFormat="1">
      <c r="B111" s="47"/>
      <c r="C111" s="75"/>
      <c r="D111" s="235" t="s">
        <v>242</v>
      </c>
      <c r="E111" s="75"/>
      <c r="F111" s="276" t="s">
        <v>652</v>
      </c>
      <c r="G111" s="75"/>
      <c r="H111" s="75"/>
      <c r="I111" s="205"/>
      <c r="J111" s="75"/>
      <c r="K111" s="75"/>
      <c r="L111" s="73"/>
      <c r="M111" s="277"/>
      <c r="N111" s="48"/>
      <c r="O111" s="48"/>
      <c r="P111" s="48"/>
      <c r="Q111" s="48"/>
      <c r="R111" s="48"/>
      <c r="S111" s="48"/>
      <c r="T111" s="96"/>
      <c r="AT111" s="24" t="s">
        <v>242</v>
      </c>
      <c r="AU111" s="24" t="s">
        <v>88</v>
      </c>
    </row>
    <row r="112" s="14" customFormat="1" ht="37.44" customHeight="1">
      <c r="B112" s="278"/>
      <c r="C112" s="279"/>
      <c r="D112" s="280" t="s">
        <v>78</v>
      </c>
      <c r="E112" s="281" t="s">
        <v>280</v>
      </c>
      <c r="F112" s="281" t="s">
        <v>281</v>
      </c>
      <c r="G112" s="279"/>
      <c r="H112" s="279"/>
      <c r="I112" s="282"/>
      <c r="J112" s="283">
        <f>BK112</f>
        <v>0</v>
      </c>
      <c r="K112" s="279"/>
      <c r="L112" s="284"/>
      <c r="M112" s="285"/>
      <c r="N112" s="286"/>
      <c r="O112" s="286"/>
      <c r="P112" s="287">
        <f>SUM(P113:P114)</f>
        <v>0</v>
      </c>
      <c r="Q112" s="286"/>
      <c r="R112" s="287">
        <f>SUM(R113:R114)</f>
        <v>0</v>
      </c>
      <c r="S112" s="286"/>
      <c r="T112" s="288">
        <f>SUM(T113:T114)</f>
        <v>0</v>
      </c>
      <c r="AR112" s="289" t="s">
        <v>173</v>
      </c>
      <c r="AT112" s="290" t="s">
        <v>78</v>
      </c>
      <c r="AU112" s="290" t="s">
        <v>79</v>
      </c>
      <c r="AY112" s="289" t="s">
        <v>174</v>
      </c>
      <c r="BK112" s="291">
        <f>SUM(BK113:BK114)</f>
        <v>0</v>
      </c>
    </row>
    <row r="113" s="1" customFormat="1" ht="16.5" customHeight="1">
      <c r="B113" s="47"/>
      <c r="C113" s="221" t="s">
        <v>237</v>
      </c>
      <c r="D113" s="221" t="s">
        <v>170</v>
      </c>
      <c r="E113" s="222" t="s">
        <v>653</v>
      </c>
      <c r="F113" s="223" t="s">
        <v>654</v>
      </c>
      <c r="G113" s="224" t="s">
        <v>124</v>
      </c>
      <c r="H113" s="225">
        <v>1</v>
      </c>
      <c r="I113" s="226"/>
      <c r="J113" s="227">
        <f>ROUND(I113*H113,2)</f>
        <v>0</v>
      </c>
      <c r="K113" s="223" t="s">
        <v>220</v>
      </c>
      <c r="L113" s="73"/>
      <c r="M113" s="228" t="s">
        <v>41</v>
      </c>
      <c r="N113" s="229" t="s">
        <v>52</v>
      </c>
      <c r="O113" s="48"/>
      <c r="P113" s="230">
        <f>O113*H113</f>
        <v>0</v>
      </c>
      <c r="Q113" s="230">
        <v>0</v>
      </c>
      <c r="R113" s="230">
        <f>Q113*H113</f>
        <v>0</v>
      </c>
      <c r="S113" s="230">
        <v>0</v>
      </c>
      <c r="T113" s="231">
        <f>S113*H113</f>
        <v>0</v>
      </c>
      <c r="AR113" s="24" t="s">
        <v>173</v>
      </c>
      <c r="AT113" s="24" t="s">
        <v>170</v>
      </c>
      <c r="AU113" s="24" t="s">
        <v>86</v>
      </c>
      <c r="AY113" s="24" t="s">
        <v>174</v>
      </c>
      <c r="BE113" s="232">
        <f>IF(N113="základní",J113,0)</f>
        <v>0</v>
      </c>
      <c r="BF113" s="232">
        <f>IF(N113="snížená",J113,0)</f>
        <v>0</v>
      </c>
      <c r="BG113" s="232">
        <f>IF(N113="zákl. přenesená",J113,0)</f>
        <v>0</v>
      </c>
      <c r="BH113" s="232">
        <f>IF(N113="sníž. přenesená",J113,0)</f>
        <v>0</v>
      </c>
      <c r="BI113" s="232">
        <f>IF(N113="nulová",J113,0)</f>
        <v>0</v>
      </c>
      <c r="BJ113" s="24" t="s">
        <v>173</v>
      </c>
      <c r="BK113" s="232">
        <f>ROUND(I113*H113,2)</f>
        <v>0</v>
      </c>
      <c r="BL113" s="24" t="s">
        <v>173</v>
      </c>
      <c r="BM113" s="24" t="s">
        <v>655</v>
      </c>
    </row>
    <row r="114" s="1" customFormat="1" ht="16.5" customHeight="1">
      <c r="B114" s="47"/>
      <c r="C114" s="221" t="s">
        <v>245</v>
      </c>
      <c r="D114" s="221" t="s">
        <v>170</v>
      </c>
      <c r="E114" s="222" t="s">
        <v>656</v>
      </c>
      <c r="F114" s="223" t="s">
        <v>657</v>
      </c>
      <c r="G114" s="224" t="s">
        <v>124</v>
      </c>
      <c r="H114" s="225">
        <v>1</v>
      </c>
      <c r="I114" s="226"/>
      <c r="J114" s="227">
        <f>ROUND(I114*H114,2)</f>
        <v>0</v>
      </c>
      <c r="K114" s="223" t="s">
        <v>220</v>
      </c>
      <c r="L114" s="73"/>
      <c r="M114" s="228" t="s">
        <v>41</v>
      </c>
      <c r="N114" s="229" t="s">
        <v>52</v>
      </c>
      <c r="O114" s="48"/>
      <c r="P114" s="230">
        <f>O114*H114</f>
        <v>0</v>
      </c>
      <c r="Q114" s="230">
        <v>0</v>
      </c>
      <c r="R114" s="230">
        <f>Q114*H114</f>
        <v>0</v>
      </c>
      <c r="S114" s="230">
        <v>0</v>
      </c>
      <c r="T114" s="231">
        <f>S114*H114</f>
        <v>0</v>
      </c>
      <c r="AR114" s="24" t="s">
        <v>284</v>
      </c>
      <c r="AT114" s="24" t="s">
        <v>170</v>
      </c>
      <c r="AU114" s="24" t="s">
        <v>86</v>
      </c>
      <c r="AY114" s="24" t="s">
        <v>174</v>
      </c>
      <c r="BE114" s="232">
        <f>IF(N114="základní",J114,0)</f>
        <v>0</v>
      </c>
      <c r="BF114" s="232">
        <f>IF(N114="snížená",J114,0)</f>
        <v>0</v>
      </c>
      <c r="BG114" s="232">
        <f>IF(N114="zákl. přenesená",J114,0)</f>
        <v>0</v>
      </c>
      <c r="BH114" s="232">
        <f>IF(N114="sníž. přenesená",J114,0)</f>
        <v>0</v>
      </c>
      <c r="BI114" s="232">
        <f>IF(N114="nulová",J114,0)</f>
        <v>0</v>
      </c>
      <c r="BJ114" s="24" t="s">
        <v>173</v>
      </c>
      <c r="BK114" s="232">
        <f>ROUND(I114*H114,2)</f>
        <v>0</v>
      </c>
      <c r="BL114" s="24" t="s">
        <v>284</v>
      </c>
      <c r="BM114" s="24" t="s">
        <v>658</v>
      </c>
    </row>
    <row r="115" s="14" customFormat="1" ht="37.44" customHeight="1">
      <c r="B115" s="278"/>
      <c r="C115" s="279"/>
      <c r="D115" s="280" t="s">
        <v>78</v>
      </c>
      <c r="E115" s="281" t="s">
        <v>659</v>
      </c>
      <c r="F115" s="281" t="s">
        <v>109</v>
      </c>
      <c r="G115" s="279"/>
      <c r="H115" s="279"/>
      <c r="I115" s="282"/>
      <c r="J115" s="283">
        <f>BK115</f>
        <v>0</v>
      </c>
      <c r="K115" s="279"/>
      <c r="L115" s="284"/>
      <c r="M115" s="285"/>
      <c r="N115" s="286"/>
      <c r="O115" s="286"/>
      <c r="P115" s="287">
        <f>SUM(P116:P125)</f>
        <v>0</v>
      </c>
      <c r="Q115" s="286"/>
      <c r="R115" s="287">
        <f>SUM(R116:R125)</f>
        <v>0</v>
      </c>
      <c r="S115" s="286"/>
      <c r="T115" s="288">
        <f>SUM(T116:T125)</f>
        <v>0</v>
      </c>
      <c r="AR115" s="289" t="s">
        <v>208</v>
      </c>
      <c r="AT115" s="290" t="s">
        <v>78</v>
      </c>
      <c r="AU115" s="290" t="s">
        <v>79</v>
      </c>
      <c r="AY115" s="289" t="s">
        <v>174</v>
      </c>
      <c r="BK115" s="291">
        <f>SUM(BK116:BK125)</f>
        <v>0</v>
      </c>
    </row>
    <row r="116" s="1" customFormat="1" ht="153" customHeight="1">
      <c r="B116" s="47"/>
      <c r="C116" s="221" t="s">
        <v>255</v>
      </c>
      <c r="D116" s="221" t="s">
        <v>170</v>
      </c>
      <c r="E116" s="222" t="s">
        <v>660</v>
      </c>
      <c r="F116" s="223" t="s">
        <v>661</v>
      </c>
      <c r="G116" s="224" t="s">
        <v>136</v>
      </c>
      <c r="H116" s="225">
        <v>125.19499999999999</v>
      </c>
      <c r="I116" s="226"/>
      <c r="J116" s="227">
        <f>ROUND(I116*H116,2)</f>
        <v>0</v>
      </c>
      <c r="K116" s="223" t="s">
        <v>220</v>
      </c>
      <c r="L116" s="73"/>
      <c r="M116" s="228" t="s">
        <v>41</v>
      </c>
      <c r="N116" s="229" t="s">
        <v>52</v>
      </c>
      <c r="O116" s="48"/>
      <c r="P116" s="230">
        <f>O116*H116</f>
        <v>0</v>
      </c>
      <c r="Q116" s="230">
        <v>0</v>
      </c>
      <c r="R116" s="230">
        <f>Q116*H116</f>
        <v>0</v>
      </c>
      <c r="S116" s="230">
        <v>0</v>
      </c>
      <c r="T116" s="231">
        <f>S116*H116</f>
        <v>0</v>
      </c>
      <c r="AR116" s="24" t="s">
        <v>173</v>
      </c>
      <c r="AT116" s="24" t="s">
        <v>170</v>
      </c>
      <c r="AU116" s="24" t="s">
        <v>86</v>
      </c>
      <c r="AY116" s="24" t="s">
        <v>174</v>
      </c>
      <c r="BE116" s="232">
        <f>IF(N116="základní",J116,0)</f>
        <v>0</v>
      </c>
      <c r="BF116" s="232">
        <f>IF(N116="snížená",J116,0)</f>
        <v>0</v>
      </c>
      <c r="BG116" s="232">
        <f>IF(N116="zákl. přenesená",J116,0)</f>
        <v>0</v>
      </c>
      <c r="BH116" s="232">
        <f>IF(N116="sníž. přenesená",J116,0)</f>
        <v>0</v>
      </c>
      <c r="BI116" s="232">
        <f>IF(N116="nulová",J116,0)</f>
        <v>0</v>
      </c>
      <c r="BJ116" s="24" t="s">
        <v>173</v>
      </c>
      <c r="BK116" s="232">
        <f>ROUND(I116*H116,2)</f>
        <v>0</v>
      </c>
      <c r="BL116" s="24" t="s">
        <v>173</v>
      </c>
      <c r="BM116" s="24" t="s">
        <v>662</v>
      </c>
    </row>
    <row r="117" s="1" customFormat="1">
      <c r="B117" s="47"/>
      <c r="C117" s="75"/>
      <c r="D117" s="235" t="s">
        <v>242</v>
      </c>
      <c r="E117" s="75"/>
      <c r="F117" s="276" t="s">
        <v>286</v>
      </c>
      <c r="G117" s="75"/>
      <c r="H117" s="75"/>
      <c r="I117" s="205"/>
      <c r="J117" s="75"/>
      <c r="K117" s="75"/>
      <c r="L117" s="73"/>
      <c r="M117" s="277"/>
      <c r="N117" s="48"/>
      <c r="O117" s="48"/>
      <c r="P117" s="48"/>
      <c r="Q117" s="48"/>
      <c r="R117" s="48"/>
      <c r="S117" s="48"/>
      <c r="T117" s="96"/>
      <c r="AT117" s="24" t="s">
        <v>242</v>
      </c>
      <c r="AU117" s="24" t="s">
        <v>86</v>
      </c>
    </row>
    <row r="118" s="11" customFormat="1">
      <c r="B118" s="233"/>
      <c r="C118" s="234"/>
      <c r="D118" s="235" t="s">
        <v>176</v>
      </c>
      <c r="E118" s="236" t="s">
        <v>41</v>
      </c>
      <c r="F118" s="237" t="s">
        <v>663</v>
      </c>
      <c r="G118" s="234"/>
      <c r="H118" s="236" t="s">
        <v>41</v>
      </c>
      <c r="I118" s="238"/>
      <c r="J118" s="234"/>
      <c r="K118" s="234"/>
      <c r="L118" s="239"/>
      <c r="M118" s="240"/>
      <c r="N118" s="241"/>
      <c r="O118" s="241"/>
      <c r="P118" s="241"/>
      <c r="Q118" s="241"/>
      <c r="R118" s="241"/>
      <c r="S118" s="241"/>
      <c r="T118" s="242"/>
      <c r="AT118" s="243" t="s">
        <v>176</v>
      </c>
      <c r="AU118" s="243" t="s">
        <v>86</v>
      </c>
      <c r="AV118" s="11" t="s">
        <v>86</v>
      </c>
      <c r="AW118" s="11" t="s">
        <v>43</v>
      </c>
      <c r="AX118" s="11" t="s">
        <v>79</v>
      </c>
      <c r="AY118" s="243" t="s">
        <v>174</v>
      </c>
    </row>
    <row r="119" s="12" customFormat="1">
      <c r="B119" s="244"/>
      <c r="C119" s="245"/>
      <c r="D119" s="235" t="s">
        <v>176</v>
      </c>
      <c r="E119" s="246" t="s">
        <v>41</v>
      </c>
      <c r="F119" s="247" t="s">
        <v>630</v>
      </c>
      <c r="G119" s="245"/>
      <c r="H119" s="248">
        <v>65.974999999999994</v>
      </c>
      <c r="I119" s="249"/>
      <c r="J119" s="245"/>
      <c r="K119" s="245"/>
      <c r="L119" s="250"/>
      <c r="M119" s="251"/>
      <c r="N119" s="252"/>
      <c r="O119" s="252"/>
      <c r="P119" s="252"/>
      <c r="Q119" s="252"/>
      <c r="R119" s="252"/>
      <c r="S119" s="252"/>
      <c r="T119" s="253"/>
      <c r="AT119" s="254" t="s">
        <v>176</v>
      </c>
      <c r="AU119" s="254" t="s">
        <v>86</v>
      </c>
      <c r="AV119" s="12" t="s">
        <v>88</v>
      </c>
      <c r="AW119" s="12" t="s">
        <v>43</v>
      </c>
      <c r="AX119" s="12" t="s">
        <v>79</v>
      </c>
      <c r="AY119" s="254" t="s">
        <v>174</v>
      </c>
    </row>
    <row r="120" s="11" customFormat="1">
      <c r="B120" s="233"/>
      <c r="C120" s="234"/>
      <c r="D120" s="235" t="s">
        <v>176</v>
      </c>
      <c r="E120" s="236" t="s">
        <v>41</v>
      </c>
      <c r="F120" s="237" t="s">
        <v>664</v>
      </c>
      <c r="G120" s="234"/>
      <c r="H120" s="236" t="s">
        <v>41</v>
      </c>
      <c r="I120" s="238"/>
      <c r="J120" s="234"/>
      <c r="K120" s="234"/>
      <c r="L120" s="239"/>
      <c r="M120" s="240"/>
      <c r="N120" s="241"/>
      <c r="O120" s="241"/>
      <c r="P120" s="241"/>
      <c r="Q120" s="241"/>
      <c r="R120" s="241"/>
      <c r="S120" s="241"/>
      <c r="T120" s="242"/>
      <c r="AT120" s="243" t="s">
        <v>176</v>
      </c>
      <c r="AU120" s="243" t="s">
        <v>86</v>
      </c>
      <c r="AV120" s="11" t="s">
        <v>86</v>
      </c>
      <c r="AW120" s="11" t="s">
        <v>43</v>
      </c>
      <c r="AX120" s="11" t="s">
        <v>79</v>
      </c>
      <c r="AY120" s="243" t="s">
        <v>174</v>
      </c>
    </row>
    <row r="121" s="12" customFormat="1">
      <c r="B121" s="244"/>
      <c r="C121" s="245"/>
      <c r="D121" s="235" t="s">
        <v>176</v>
      </c>
      <c r="E121" s="246" t="s">
        <v>41</v>
      </c>
      <c r="F121" s="247" t="s">
        <v>665</v>
      </c>
      <c r="G121" s="245"/>
      <c r="H121" s="248">
        <v>59.219999999999999</v>
      </c>
      <c r="I121" s="249"/>
      <c r="J121" s="245"/>
      <c r="K121" s="245"/>
      <c r="L121" s="250"/>
      <c r="M121" s="251"/>
      <c r="N121" s="252"/>
      <c r="O121" s="252"/>
      <c r="P121" s="252"/>
      <c r="Q121" s="252"/>
      <c r="R121" s="252"/>
      <c r="S121" s="252"/>
      <c r="T121" s="253"/>
      <c r="AT121" s="254" t="s">
        <v>176</v>
      </c>
      <c r="AU121" s="254" t="s">
        <v>86</v>
      </c>
      <c r="AV121" s="12" t="s">
        <v>88</v>
      </c>
      <c r="AW121" s="12" t="s">
        <v>43</v>
      </c>
      <c r="AX121" s="12" t="s">
        <v>79</v>
      </c>
      <c r="AY121" s="254" t="s">
        <v>174</v>
      </c>
    </row>
    <row r="122" s="13" customFormat="1">
      <c r="B122" s="255"/>
      <c r="C122" s="256"/>
      <c r="D122" s="235" t="s">
        <v>176</v>
      </c>
      <c r="E122" s="257" t="s">
        <v>41</v>
      </c>
      <c r="F122" s="258" t="s">
        <v>183</v>
      </c>
      <c r="G122" s="256"/>
      <c r="H122" s="259">
        <v>125.19499999999999</v>
      </c>
      <c r="I122" s="260"/>
      <c r="J122" s="256"/>
      <c r="K122" s="256"/>
      <c r="L122" s="261"/>
      <c r="M122" s="262"/>
      <c r="N122" s="263"/>
      <c r="O122" s="263"/>
      <c r="P122" s="263"/>
      <c r="Q122" s="263"/>
      <c r="R122" s="263"/>
      <c r="S122" s="263"/>
      <c r="T122" s="264"/>
      <c r="AT122" s="265" t="s">
        <v>176</v>
      </c>
      <c r="AU122" s="265" t="s">
        <v>86</v>
      </c>
      <c r="AV122" s="13" t="s">
        <v>173</v>
      </c>
      <c r="AW122" s="13" t="s">
        <v>43</v>
      </c>
      <c r="AX122" s="13" t="s">
        <v>86</v>
      </c>
      <c r="AY122" s="265" t="s">
        <v>174</v>
      </c>
    </row>
    <row r="123" s="1" customFormat="1" ht="25.5" customHeight="1">
      <c r="B123" s="47"/>
      <c r="C123" s="221" t="s">
        <v>260</v>
      </c>
      <c r="D123" s="221" t="s">
        <v>170</v>
      </c>
      <c r="E123" s="222" t="s">
        <v>666</v>
      </c>
      <c r="F123" s="223" t="s">
        <v>667</v>
      </c>
      <c r="G123" s="224" t="s">
        <v>136</v>
      </c>
      <c r="H123" s="225">
        <v>59.219999999999999</v>
      </c>
      <c r="I123" s="226"/>
      <c r="J123" s="227">
        <f>ROUND(I123*H123,2)</f>
        <v>0</v>
      </c>
      <c r="K123" s="223" t="s">
        <v>220</v>
      </c>
      <c r="L123" s="73"/>
      <c r="M123" s="228" t="s">
        <v>41</v>
      </c>
      <c r="N123" s="229" t="s">
        <v>52</v>
      </c>
      <c r="O123" s="48"/>
      <c r="P123" s="230">
        <f>O123*H123</f>
        <v>0</v>
      </c>
      <c r="Q123" s="230">
        <v>0</v>
      </c>
      <c r="R123" s="230">
        <f>Q123*H123</f>
        <v>0</v>
      </c>
      <c r="S123" s="230">
        <v>0</v>
      </c>
      <c r="T123" s="231">
        <f>S123*H123</f>
        <v>0</v>
      </c>
      <c r="AR123" s="24" t="s">
        <v>284</v>
      </c>
      <c r="AT123" s="24" t="s">
        <v>170</v>
      </c>
      <c r="AU123" s="24" t="s">
        <v>86</v>
      </c>
      <c r="AY123" s="24" t="s">
        <v>174</v>
      </c>
      <c r="BE123" s="232">
        <f>IF(N123="základní",J123,0)</f>
        <v>0</v>
      </c>
      <c r="BF123" s="232">
        <f>IF(N123="snížená",J123,0)</f>
        <v>0</v>
      </c>
      <c r="BG123" s="232">
        <f>IF(N123="zákl. přenesená",J123,0)</f>
        <v>0</v>
      </c>
      <c r="BH123" s="232">
        <f>IF(N123="sníž. přenesená",J123,0)</f>
        <v>0</v>
      </c>
      <c r="BI123" s="232">
        <f>IF(N123="nulová",J123,0)</f>
        <v>0</v>
      </c>
      <c r="BJ123" s="24" t="s">
        <v>173</v>
      </c>
      <c r="BK123" s="232">
        <f>ROUND(I123*H123,2)</f>
        <v>0</v>
      </c>
      <c r="BL123" s="24" t="s">
        <v>284</v>
      </c>
      <c r="BM123" s="24" t="s">
        <v>668</v>
      </c>
    </row>
    <row r="124" s="1" customFormat="1">
      <c r="B124" s="47"/>
      <c r="C124" s="75"/>
      <c r="D124" s="235" t="s">
        <v>242</v>
      </c>
      <c r="E124" s="75"/>
      <c r="F124" s="276" t="s">
        <v>302</v>
      </c>
      <c r="G124" s="75"/>
      <c r="H124" s="75"/>
      <c r="I124" s="205"/>
      <c r="J124" s="75"/>
      <c r="K124" s="75"/>
      <c r="L124" s="73"/>
      <c r="M124" s="277"/>
      <c r="N124" s="48"/>
      <c r="O124" s="48"/>
      <c r="P124" s="48"/>
      <c r="Q124" s="48"/>
      <c r="R124" s="48"/>
      <c r="S124" s="48"/>
      <c r="T124" s="96"/>
      <c r="AT124" s="24" t="s">
        <v>242</v>
      </c>
      <c r="AU124" s="24" t="s">
        <v>86</v>
      </c>
    </row>
    <row r="125" s="12" customFormat="1">
      <c r="B125" s="244"/>
      <c r="C125" s="245"/>
      <c r="D125" s="235" t="s">
        <v>176</v>
      </c>
      <c r="E125" s="246" t="s">
        <v>41</v>
      </c>
      <c r="F125" s="247" t="s">
        <v>665</v>
      </c>
      <c r="G125" s="245"/>
      <c r="H125" s="248">
        <v>59.219999999999999</v>
      </c>
      <c r="I125" s="249"/>
      <c r="J125" s="245"/>
      <c r="K125" s="245"/>
      <c r="L125" s="250"/>
      <c r="M125" s="294"/>
      <c r="N125" s="295"/>
      <c r="O125" s="295"/>
      <c r="P125" s="295"/>
      <c r="Q125" s="295"/>
      <c r="R125" s="295"/>
      <c r="S125" s="295"/>
      <c r="T125" s="296"/>
      <c r="AT125" s="254" t="s">
        <v>176</v>
      </c>
      <c r="AU125" s="254" t="s">
        <v>86</v>
      </c>
      <c r="AV125" s="12" t="s">
        <v>88</v>
      </c>
      <c r="AW125" s="12" t="s">
        <v>43</v>
      </c>
      <c r="AX125" s="12" t="s">
        <v>86</v>
      </c>
      <c r="AY125" s="254" t="s">
        <v>174</v>
      </c>
    </row>
    <row r="126" s="1" customFormat="1" ht="6.96" customHeight="1">
      <c r="B126" s="68"/>
      <c r="C126" s="69"/>
      <c r="D126" s="69"/>
      <c r="E126" s="69"/>
      <c r="F126" s="69"/>
      <c r="G126" s="69"/>
      <c r="H126" s="69"/>
      <c r="I126" s="180"/>
      <c r="J126" s="69"/>
      <c r="K126" s="69"/>
      <c r="L126" s="73"/>
    </row>
  </sheetData>
  <sheetProtection sheet="1" autoFilter="0" formatColumns="0" formatRows="0" objects="1" scenarios="1" spinCount="100000" saltValue="sAHxf02F9VgVGlssoqzeeoZWdRBdhTdev5wbBkBG80gdlYmqbtG7W1+okI0pA0qpjxvTomSOd4OZxs+PXVel1Q==" hashValue="089Dz+LBCuCAUa3qxe3NHPoD+xNS4T/Y/fU6AxvcV6xVv7jsQ4AlWDIWp7MgQu481KPTk+Ql5p61xpGZFbGPbQ==" algorithmName="SHA-512" password="CC35"/>
  <autoFilter ref="C85:K125"/>
  <mergeCells count="13">
    <mergeCell ref="E7:H7"/>
    <mergeCell ref="E9:H9"/>
    <mergeCell ref="E11:H11"/>
    <mergeCell ref="E26:H26"/>
    <mergeCell ref="E47:H47"/>
    <mergeCell ref="E49:H49"/>
    <mergeCell ref="E51:H51"/>
    <mergeCell ref="J55:J56"/>
    <mergeCell ref="E74:H74"/>
    <mergeCell ref="E76:H76"/>
    <mergeCell ref="E78:H78"/>
    <mergeCell ref="G1:H1"/>
    <mergeCell ref="L2:V2"/>
  </mergeCells>
  <hyperlinks>
    <hyperlink ref="F1:G1" location="C2" display="1) Krycí list soupisu"/>
    <hyperlink ref="G1:H1" location="C58" display="2) Rekapitulace"/>
    <hyperlink ref="J1" location="C85" display="3) Soupis prací"/>
    <hyperlink ref="L1:V1" location="'Rekapitulace zakázky'!C2" display="Rekapitulace zakázk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6.xml><?xml version="1.0" encoding="utf-8"?>
<worksheet xmlns:r="http://schemas.openxmlformats.org/officeDocument/2006/relationships" xmlns="http://schemas.openxmlformats.org/spreadsheetml/2006/main">
  <sheetPr>
    <pageSetUpPr fitToPage="1"/>
  </sheetPr>
  <sheetViews>
    <sheetView showGridLines="0" workbookViewId="0">
      <pane activePane="bottomLeft" state="frozen" topLeftCell="A2" ySplit="1"/>
    </sheetView>
  </sheetViews>
  <cols>
    <col min="1" max="1" width="8.33" customWidth="1"/>
    <col min="2" max="2" width="1.67" customWidth="1"/>
    <col min="3" max="3" width="4.17" customWidth="1"/>
    <col min="4" max="4" width="4.33" customWidth="1"/>
    <col min="5" max="5" width="17.17" customWidth="1"/>
    <col min="6" max="6" width="75" customWidth="1"/>
    <col min="7" max="7" width="8.67" customWidth="1"/>
    <col min="8" max="8" width="11.17" customWidth="1"/>
    <col min="9" max="9" width="12.67" style="149" customWidth="1"/>
    <col min="10" max="10" width="23.5" customWidth="1"/>
    <col min="11" max="11" width="15.5" customWidth="1"/>
    <col min="13" max="13" width="9.33" hidden="1"/>
    <col min="14" max="14" width="9.33" hidden="1"/>
    <col min="15" max="15" width="9.33" hidden="1"/>
    <col min="16" max="16" width="9.33" hidden="1"/>
    <col min="17" max="17" width="9.33" hidden="1"/>
    <col min="18" max="18" width="9.33" hidden="1"/>
    <col min="19" max="19" width="8.17" hidden="1" customWidth="1"/>
    <col min="20" max="20" width="29.6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1" ht="21.84" customHeight="1">
      <c r="A1" s="21"/>
      <c r="B1" s="150"/>
      <c r="C1" s="150"/>
      <c r="D1" s="151" t="s">
        <v>1</v>
      </c>
      <c r="E1" s="150"/>
      <c r="F1" s="152" t="s">
        <v>117</v>
      </c>
      <c r="G1" s="152" t="s">
        <v>118</v>
      </c>
      <c r="H1" s="152"/>
      <c r="I1" s="153"/>
      <c r="J1" s="152" t="s">
        <v>119</v>
      </c>
      <c r="K1" s="151" t="s">
        <v>120</v>
      </c>
      <c r="L1" s="152" t="s">
        <v>121</v>
      </c>
      <c r="M1" s="152"/>
      <c r="N1" s="152"/>
      <c r="O1" s="152"/>
      <c r="P1" s="152"/>
      <c r="Q1" s="152"/>
      <c r="R1" s="152"/>
      <c r="S1" s="152"/>
      <c r="T1" s="152"/>
      <c r="U1" s="20"/>
      <c r="V1" s="20"/>
      <c r="W1" s="21"/>
      <c r="X1" s="21"/>
      <c r="Y1" s="21"/>
      <c r="Z1" s="21"/>
      <c r="AA1" s="21"/>
      <c r="AB1" s="21"/>
      <c r="AC1" s="21"/>
      <c r="AD1" s="21"/>
      <c r="AE1" s="21"/>
      <c r="AF1" s="21"/>
      <c r="AG1" s="21"/>
      <c r="AH1" s="21"/>
      <c r="AI1" s="21"/>
      <c r="AJ1" s="21"/>
      <c r="AK1" s="21"/>
      <c r="AL1" s="21"/>
      <c r="AM1" s="21"/>
      <c r="AN1" s="21"/>
      <c r="AO1" s="21"/>
      <c r="AP1" s="21"/>
      <c r="AQ1" s="21"/>
      <c r="AR1" s="21"/>
      <c r="AS1" s="21"/>
      <c r="AT1" s="21"/>
      <c r="AU1" s="21"/>
      <c r="AV1" s="21"/>
      <c r="AW1" s="21"/>
      <c r="AX1" s="21"/>
      <c r="AY1" s="21"/>
      <c r="AZ1" s="21"/>
      <c r="BA1" s="21"/>
      <c r="BB1" s="21"/>
      <c r="BC1" s="21"/>
      <c r="BD1" s="21"/>
      <c r="BE1" s="21"/>
      <c r="BF1" s="21"/>
      <c r="BG1" s="21"/>
      <c r="BH1" s="21"/>
      <c r="BI1" s="21"/>
      <c r="BJ1" s="21"/>
      <c r="BK1" s="21"/>
      <c r="BL1" s="21"/>
      <c r="BM1" s="21"/>
      <c r="BN1" s="21"/>
      <c r="BO1" s="21"/>
      <c r="BP1" s="21"/>
      <c r="BQ1" s="21"/>
      <c r="BR1" s="21"/>
    </row>
    <row r="2" ht="36.96" customHeight="1">
      <c r="L2"/>
      <c r="AT2" s="24" t="s">
        <v>113</v>
      </c>
    </row>
    <row r="3" ht="6.96" customHeight="1">
      <c r="B3" s="25"/>
      <c r="C3" s="26"/>
      <c r="D3" s="26"/>
      <c r="E3" s="26"/>
      <c r="F3" s="26"/>
      <c r="G3" s="26"/>
      <c r="H3" s="26"/>
      <c r="I3" s="155"/>
      <c r="J3" s="26"/>
      <c r="K3" s="27"/>
      <c r="AT3" s="24" t="s">
        <v>88</v>
      </c>
    </row>
    <row r="4" ht="36.96" customHeight="1">
      <c r="B4" s="28"/>
      <c r="C4" s="29"/>
      <c r="D4" s="30" t="s">
        <v>130</v>
      </c>
      <c r="E4" s="29"/>
      <c r="F4" s="29"/>
      <c r="G4" s="29"/>
      <c r="H4" s="29"/>
      <c r="I4" s="156"/>
      <c r="J4" s="29"/>
      <c r="K4" s="31"/>
      <c r="M4" s="32" t="s">
        <v>12</v>
      </c>
      <c r="AT4" s="24" t="s">
        <v>43</v>
      </c>
    </row>
    <row r="5" ht="6.96" customHeight="1">
      <c r="B5" s="28"/>
      <c r="C5" s="29"/>
      <c r="D5" s="29"/>
      <c r="E5" s="29"/>
      <c r="F5" s="29"/>
      <c r="G5" s="29"/>
      <c r="H5" s="29"/>
      <c r="I5" s="156"/>
      <c r="J5" s="29"/>
      <c r="K5" s="31"/>
    </row>
    <row r="6">
      <c r="B6" s="28"/>
      <c r="C6" s="29"/>
      <c r="D6" s="40" t="s">
        <v>18</v>
      </c>
      <c r="E6" s="29"/>
      <c r="F6" s="29"/>
      <c r="G6" s="29"/>
      <c r="H6" s="29"/>
      <c r="I6" s="156"/>
      <c r="J6" s="29"/>
      <c r="K6" s="31"/>
    </row>
    <row r="7" ht="16.5" customHeight="1">
      <c r="B7" s="28"/>
      <c r="C7" s="29"/>
      <c r="D7" s="29"/>
      <c r="E7" s="157" t="str">
        <f>'Rekapitulace zakázky'!K6</f>
        <v>Výměna pražců v km 199,257 – 201,565 v úseku Žabokliky - Žatec</v>
      </c>
      <c r="F7" s="40"/>
      <c r="G7" s="40"/>
      <c r="H7" s="40"/>
      <c r="I7" s="156"/>
      <c r="J7" s="29"/>
      <c r="K7" s="31"/>
    </row>
    <row r="8">
      <c r="B8" s="28"/>
      <c r="C8" s="29"/>
      <c r="D8" s="40" t="s">
        <v>144</v>
      </c>
      <c r="E8" s="29"/>
      <c r="F8" s="29"/>
      <c r="G8" s="29"/>
      <c r="H8" s="29"/>
      <c r="I8" s="156"/>
      <c r="J8" s="29"/>
      <c r="K8" s="31"/>
    </row>
    <row r="9" s="1" customFormat="1" ht="16.5" customHeight="1">
      <c r="B9" s="47"/>
      <c r="C9" s="48"/>
      <c r="D9" s="48"/>
      <c r="E9" s="157" t="s">
        <v>669</v>
      </c>
      <c r="F9" s="48"/>
      <c r="G9" s="48"/>
      <c r="H9" s="48"/>
      <c r="I9" s="158"/>
      <c r="J9" s="48"/>
      <c r="K9" s="52"/>
    </row>
    <row r="10" s="1" customFormat="1">
      <c r="B10" s="47"/>
      <c r="C10" s="48"/>
      <c r="D10" s="40" t="s">
        <v>146</v>
      </c>
      <c r="E10" s="48"/>
      <c r="F10" s="48"/>
      <c r="G10" s="48"/>
      <c r="H10" s="48"/>
      <c r="I10" s="158"/>
      <c r="J10" s="48"/>
      <c r="K10" s="52"/>
    </row>
    <row r="11" s="1" customFormat="1" ht="36.96" customHeight="1">
      <c r="B11" s="47"/>
      <c r="C11" s="48"/>
      <c r="D11" s="48"/>
      <c r="E11" s="159" t="s">
        <v>670</v>
      </c>
      <c r="F11" s="48"/>
      <c r="G11" s="48"/>
      <c r="H11" s="48"/>
      <c r="I11" s="158"/>
      <c r="J11" s="48"/>
      <c r="K11" s="52"/>
    </row>
    <row r="12" s="1" customFormat="1">
      <c r="B12" s="47"/>
      <c r="C12" s="48"/>
      <c r="D12" s="48"/>
      <c r="E12" s="48"/>
      <c r="F12" s="48"/>
      <c r="G12" s="48"/>
      <c r="H12" s="48"/>
      <c r="I12" s="158"/>
      <c r="J12" s="48"/>
      <c r="K12" s="52"/>
    </row>
    <row r="13" s="1" customFormat="1" ht="14.4" customHeight="1">
      <c r="B13" s="47"/>
      <c r="C13" s="48"/>
      <c r="D13" s="40" t="s">
        <v>20</v>
      </c>
      <c r="E13" s="48"/>
      <c r="F13" s="35" t="s">
        <v>41</v>
      </c>
      <c r="G13" s="48"/>
      <c r="H13" s="48"/>
      <c r="I13" s="160" t="s">
        <v>22</v>
      </c>
      <c r="J13" s="35" t="s">
        <v>41</v>
      </c>
      <c r="K13" s="52"/>
    </row>
    <row r="14" s="1" customFormat="1" ht="14.4" customHeight="1">
      <c r="B14" s="47"/>
      <c r="C14" s="48"/>
      <c r="D14" s="40" t="s">
        <v>24</v>
      </c>
      <c r="E14" s="48"/>
      <c r="F14" s="35" t="s">
        <v>25</v>
      </c>
      <c r="G14" s="48"/>
      <c r="H14" s="48"/>
      <c r="I14" s="160" t="s">
        <v>26</v>
      </c>
      <c r="J14" s="161" t="str">
        <f>'Rekapitulace zakázky'!AN8</f>
        <v>15. 10. 2018</v>
      </c>
      <c r="K14" s="52"/>
    </row>
    <row r="15" s="1" customFormat="1" ht="10.8" customHeight="1">
      <c r="B15" s="47"/>
      <c r="C15" s="48"/>
      <c r="D15" s="48"/>
      <c r="E15" s="48"/>
      <c r="F15" s="48"/>
      <c r="G15" s="48"/>
      <c r="H15" s="48"/>
      <c r="I15" s="158"/>
      <c r="J15" s="48"/>
      <c r="K15" s="52"/>
    </row>
    <row r="16" s="1" customFormat="1" ht="14.4" customHeight="1">
      <c r="B16" s="47"/>
      <c r="C16" s="48"/>
      <c r="D16" s="40" t="s">
        <v>32</v>
      </c>
      <c r="E16" s="48"/>
      <c r="F16" s="48"/>
      <c r="G16" s="48"/>
      <c r="H16" s="48"/>
      <c r="I16" s="160" t="s">
        <v>33</v>
      </c>
      <c r="J16" s="35" t="s">
        <v>34</v>
      </c>
      <c r="K16" s="52"/>
    </row>
    <row r="17" s="1" customFormat="1" ht="18" customHeight="1">
      <c r="B17" s="47"/>
      <c r="C17" s="48"/>
      <c r="D17" s="48"/>
      <c r="E17" s="35" t="s">
        <v>35</v>
      </c>
      <c r="F17" s="48"/>
      <c r="G17" s="48"/>
      <c r="H17" s="48"/>
      <c r="I17" s="160" t="s">
        <v>36</v>
      </c>
      <c r="J17" s="35" t="s">
        <v>37</v>
      </c>
      <c r="K17" s="52"/>
    </row>
    <row r="18" s="1" customFormat="1" ht="6.96" customHeight="1">
      <c r="B18" s="47"/>
      <c r="C18" s="48"/>
      <c r="D18" s="48"/>
      <c r="E18" s="48"/>
      <c r="F18" s="48"/>
      <c r="G18" s="48"/>
      <c r="H18" s="48"/>
      <c r="I18" s="158"/>
      <c r="J18" s="48"/>
      <c r="K18" s="52"/>
    </row>
    <row r="19" s="1" customFormat="1" ht="14.4" customHeight="1">
      <c r="B19" s="47"/>
      <c r="C19" s="48"/>
      <c r="D19" s="40" t="s">
        <v>38</v>
      </c>
      <c r="E19" s="48"/>
      <c r="F19" s="48"/>
      <c r="G19" s="48"/>
      <c r="H19" s="48"/>
      <c r="I19" s="160" t="s">
        <v>33</v>
      </c>
      <c r="J19" s="35" t="str">
        <f>IF('Rekapitulace zakázky'!AN13="Vyplň údaj","",IF('Rekapitulace zakázky'!AN13="","",'Rekapitulace zakázky'!AN13))</f>
        <v/>
      </c>
      <c r="K19" s="52"/>
    </row>
    <row r="20" s="1" customFormat="1" ht="18" customHeight="1">
      <c r="B20" s="47"/>
      <c r="C20" s="48"/>
      <c r="D20" s="48"/>
      <c r="E20" s="35" t="str">
        <f>IF('Rekapitulace zakázky'!E14="Vyplň údaj","",IF('Rekapitulace zakázky'!E14="","",'Rekapitulace zakázky'!E14))</f>
        <v/>
      </c>
      <c r="F20" s="48"/>
      <c r="G20" s="48"/>
      <c r="H20" s="48"/>
      <c r="I20" s="160" t="s">
        <v>36</v>
      </c>
      <c r="J20" s="35" t="str">
        <f>IF('Rekapitulace zakázky'!AN14="Vyplň údaj","",IF('Rekapitulace zakázky'!AN14="","",'Rekapitulace zakázky'!AN14))</f>
        <v/>
      </c>
      <c r="K20" s="52"/>
    </row>
    <row r="21" s="1" customFormat="1" ht="6.96" customHeight="1">
      <c r="B21" s="47"/>
      <c r="C21" s="48"/>
      <c r="D21" s="48"/>
      <c r="E21" s="48"/>
      <c r="F21" s="48"/>
      <c r="G21" s="48"/>
      <c r="H21" s="48"/>
      <c r="I21" s="158"/>
      <c r="J21" s="48"/>
      <c r="K21" s="52"/>
    </row>
    <row r="22" s="1" customFormat="1" ht="14.4" customHeight="1">
      <c r="B22" s="47"/>
      <c r="C22" s="48"/>
      <c r="D22" s="40" t="s">
        <v>40</v>
      </c>
      <c r="E22" s="48"/>
      <c r="F22" s="48"/>
      <c r="G22" s="48"/>
      <c r="H22" s="48"/>
      <c r="I22" s="160" t="s">
        <v>33</v>
      </c>
      <c r="J22" s="35" t="str">
        <f>IF('Rekapitulace zakázky'!AN16="","",'Rekapitulace zakázky'!AN16)</f>
        <v/>
      </c>
      <c r="K22" s="52"/>
    </row>
    <row r="23" s="1" customFormat="1" ht="18" customHeight="1">
      <c r="B23" s="47"/>
      <c r="C23" s="48"/>
      <c r="D23" s="48"/>
      <c r="E23" s="35" t="str">
        <f>IF('Rekapitulace zakázky'!E17="","",'Rekapitulace zakázky'!E17)</f>
        <v xml:space="preserve"> </v>
      </c>
      <c r="F23" s="48"/>
      <c r="G23" s="48"/>
      <c r="H23" s="48"/>
      <c r="I23" s="160" t="s">
        <v>36</v>
      </c>
      <c r="J23" s="35" t="str">
        <f>IF('Rekapitulace zakázky'!AN17="","",'Rekapitulace zakázky'!AN17)</f>
        <v/>
      </c>
      <c r="K23" s="52"/>
    </row>
    <row r="24" s="1" customFormat="1" ht="6.96" customHeight="1">
      <c r="B24" s="47"/>
      <c r="C24" s="48"/>
      <c r="D24" s="48"/>
      <c r="E24" s="48"/>
      <c r="F24" s="48"/>
      <c r="G24" s="48"/>
      <c r="H24" s="48"/>
      <c r="I24" s="158"/>
      <c r="J24" s="48"/>
      <c r="K24" s="52"/>
    </row>
    <row r="25" s="1" customFormat="1" ht="14.4" customHeight="1">
      <c r="B25" s="47"/>
      <c r="C25" s="48"/>
      <c r="D25" s="40" t="s">
        <v>44</v>
      </c>
      <c r="E25" s="48"/>
      <c r="F25" s="48"/>
      <c r="G25" s="48"/>
      <c r="H25" s="48"/>
      <c r="I25" s="158"/>
      <c r="J25" s="48"/>
      <c r="K25" s="52"/>
    </row>
    <row r="26" s="7" customFormat="1" ht="16.5" customHeight="1">
      <c r="B26" s="162"/>
      <c r="C26" s="163"/>
      <c r="D26" s="163"/>
      <c r="E26" s="45" t="s">
        <v>41</v>
      </c>
      <c r="F26" s="45"/>
      <c r="G26" s="45"/>
      <c r="H26" s="45"/>
      <c r="I26" s="164"/>
      <c r="J26" s="163"/>
      <c r="K26" s="165"/>
    </row>
    <row r="27" s="1" customFormat="1" ht="6.96" customHeight="1">
      <c r="B27" s="47"/>
      <c r="C27" s="48"/>
      <c r="D27" s="48"/>
      <c r="E27" s="48"/>
      <c r="F27" s="48"/>
      <c r="G27" s="48"/>
      <c r="H27" s="48"/>
      <c r="I27" s="158"/>
      <c r="J27" s="48"/>
      <c r="K27" s="52"/>
    </row>
    <row r="28" s="1" customFormat="1" ht="6.96" customHeight="1">
      <c r="B28" s="47"/>
      <c r="C28" s="48"/>
      <c r="D28" s="107"/>
      <c r="E28" s="107"/>
      <c r="F28" s="107"/>
      <c r="G28" s="107"/>
      <c r="H28" s="107"/>
      <c r="I28" s="166"/>
      <c r="J28" s="107"/>
      <c r="K28" s="167"/>
    </row>
    <row r="29" s="1" customFormat="1" ht="25.44" customHeight="1">
      <c r="B29" s="47"/>
      <c r="C29" s="48"/>
      <c r="D29" s="168" t="s">
        <v>45</v>
      </c>
      <c r="E29" s="48"/>
      <c r="F29" s="48"/>
      <c r="G29" s="48"/>
      <c r="H29" s="48"/>
      <c r="I29" s="158"/>
      <c r="J29" s="169">
        <f>ROUND(J83,2)</f>
        <v>0</v>
      </c>
      <c r="K29" s="52"/>
    </row>
    <row r="30" s="1" customFormat="1" ht="6.96" customHeight="1">
      <c r="B30" s="47"/>
      <c r="C30" s="48"/>
      <c r="D30" s="107"/>
      <c r="E30" s="107"/>
      <c r="F30" s="107"/>
      <c r="G30" s="107"/>
      <c r="H30" s="107"/>
      <c r="I30" s="166"/>
      <c r="J30" s="107"/>
      <c r="K30" s="167"/>
    </row>
    <row r="31" s="1" customFormat="1" ht="14.4" customHeight="1">
      <c r="B31" s="47"/>
      <c r="C31" s="48"/>
      <c r="D31" s="48"/>
      <c r="E31" s="48"/>
      <c r="F31" s="53" t="s">
        <v>47</v>
      </c>
      <c r="G31" s="48"/>
      <c r="H31" s="48"/>
      <c r="I31" s="170" t="s">
        <v>46</v>
      </c>
      <c r="J31" s="53" t="s">
        <v>48</v>
      </c>
      <c r="K31" s="52"/>
    </row>
    <row r="32" hidden="1" s="1" customFormat="1" ht="14.4" customHeight="1">
      <c r="B32" s="47"/>
      <c r="C32" s="48"/>
      <c r="D32" s="56" t="s">
        <v>49</v>
      </c>
      <c r="E32" s="56" t="s">
        <v>50</v>
      </c>
      <c r="F32" s="171">
        <f>ROUND(SUM(BE83:BE87), 2)</f>
        <v>0</v>
      </c>
      <c r="G32" s="48"/>
      <c r="H32" s="48"/>
      <c r="I32" s="172">
        <v>0.20999999999999999</v>
      </c>
      <c r="J32" s="171">
        <f>ROUND(ROUND((SUM(BE83:BE87)), 2)*I32, 2)</f>
        <v>0</v>
      </c>
      <c r="K32" s="52"/>
    </row>
    <row r="33" hidden="1" s="1" customFormat="1" ht="14.4" customHeight="1">
      <c r="B33" s="47"/>
      <c r="C33" s="48"/>
      <c r="D33" s="48"/>
      <c r="E33" s="56" t="s">
        <v>51</v>
      </c>
      <c r="F33" s="171">
        <f>ROUND(SUM(BF83:BF87), 2)</f>
        <v>0</v>
      </c>
      <c r="G33" s="48"/>
      <c r="H33" s="48"/>
      <c r="I33" s="172">
        <v>0.14999999999999999</v>
      </c>
      <c r="J33" s="171">
        <f>ROUND(ROUND((SUM(BF83:BF87)), 2)*I33, 2)</f>
        <v>0</v>
      </c>
      <c r="K33" s="52"/>
    </row>
    <row r="34" s="1" customFormat="1" ht="14.4" customHeight="1">
      <c r="B34" s="47"/>
      <c r="C34" s="48"/>
      <c r="D34" s="56" t="s">
        <v>49</v>
      </c>
      <c r="E34" s="56" t="s">
        <v>52</v>
      </c>
      <c r="F34" s="171">
        <f>ROUND(SUM(BG83:BG87), 2)</f>
        <v>0</v>
      </c>
      <c r="G34" s="48"/>
      <c r="H34" s="48"/>
      <c r="I34" s="172">
        <v>0.20999999999999999</v>
      </c>
      <c r="J34" s="171">
        <v>0</v>
      </c>
      <c r="K34" s="52"/>
    </row>
    <row r="35" s="1" customFormat="1" ht="14.4" customHeight="1">
      <c r="B35" s="47"/>
      <c r="C35" s="48"/>
      <c r="D35" s="48"/>
      <c r="E35" s="56" t="s">
        <v>53</v>
      </c>
      <c r="F35" s="171">
        <f>ROUND(SUM(BH83:BH87), 2)</f>
        <v>0</v>
      </c>
      <c r="G35" s="48"/>
      <c r="H35" s="48"/>
      <c r="I35" s="172">
        <v>0.14999999999999999</v>
      </c>
      <c r="J35" s="171">
        <v>0</v>
      </c>
      <c r="K35" s="52"/>
    </row>
    <row r="36" hidden="1" s="1" customFormat="1" ht="14.4" customHeight="1">
      <c r="B36" s="47"/>
      <c r="C36" s="48"/>
      <c r="D36" s="48"/>
      <c r="E36" s="56" t="s">
        <v>54</v>
      </c>
      <c r="F36" s="171">
        <f>ROUND(SUM(BI83:BI87), 2)</f>
        <v>0</v>
      </c>
      <c r="G36" s="48"/>
      <c r="H36" s="48"/>
      <c r="I36" s="172">
        <v>0</v>
      </c>
      <c r="J36" s="171">
        <v>0</v>
      </c>
      <c r="K36" s="52"/>
    </row>
    <row r="37" s="1" customFormat="1" ht="6.96" customHeight="1">
      <c r="B37" s="47"/>
      <c r="C37" s="48"/>
      <c r="D37" s="48"/>
      <c r="E37" s="48"/>
      <c r="F37" s="48"/>
      <c r="G37" s="48"/>
      <c r="H37" s="48"/>
      <c r="I37" s="158"/>
      <c r="J37" s="48"/>
      <c r="K37" s="52"/>
    </row>
    <row r="38" s="1" customFormat="1" ht="25.44" customHeight="1">
      <c r="B38" s="47"/>
      <c r="C38" s="173"/>
      <c r="D38" s="174" t="s">
        <v>55</v>
      </c>
      <c r="E38" s="99"/>
      <c r="F38" s="99"/>
      <c r="G38" s="175" t="s">
        <v>56</v>
      </c>
      <c r="H38" s="176" t="s">
        <v>57</v>
      </c>
      <c r="I38" s="177"/>
      <c r="J38" s="178">
        <f>SUM(J29:J36)</f>
        <v>0</v>
      </c>
      <c r="K38" s="179"/>
    </row>
    <row r="39" s="1" customFormat="1" ht="14.4" customHeight="1">
      <c r="B39" s="68"/>
      <c r="C39" s="69"/>
      <c r="D39" s="69"/>
      <c r="E39" s="69"/>
      <c r="F39" s="69"/>
      <c r="G39" s="69"/>
      <c r="H39" s="69"/>
      <c r="I39" s="180"/>
      <c r="J39" s="69"/>
      <c r="K39" s="70"/>
    </row>
    <row r="43" s="1" customFormat="1" ht="6.96" customHeight="1">
      <c r="B43" s="181"/>
      <c r="C43" s="182"/>
      <c r="D43" s="182"/>
      <c r="E43" s="182"/>
      <c r="F43" s="182"/>
      <c r="G43" s="182"/>
      <c r="H43" s="182"/>
      <c r="I43" s="183"/>
      <c r="J43" s="182"/>
      <c r="K43" s="184"/>
    </row>
    <row r="44" s="1" customFormat="1" ht="36.96" customHeight="1">
      <c r="B44" s="47"/>
      <c r="C44" s="30" t="s">
        <v>148</v>
      </c>
      <c r="D44" s="48"/>
      <c r="E44" s="48"/>
      <c r="F44" s="48"/>
      <c r="G44" s="48"/>
      <c r="H44" s="48"/>
      <c r="I44" s="158"/>
      <c r="J44" s="48"/>
      <c r="K44" s="52"/>
    </row>
    <row r="45" s="1" customFormat="1" ht="6.96" customHeight="1">
      <c r="B45" s="47"/>
      <c r="C45" s="48"/>
      <c r="D45" s="48"/>
      <c r="E45" s="48"/>
      <c r="F45" s="48"/>
      <c r="G45" s="48"/>
      <c r="H45" s="48"/>
      <c r="I45" s="158"/>
      <c r="J45" s="48"/>
      <c r="K45" s="52"/>
    </row>
    <row r="46" s="1" customFormat="1" ht="14.4" customHeight="1">
      <c r="B46" s="47"/>
      <c r="C46" s="40" t="s">
        <v>18</v>
      </c>
      <c r="D46" s="48"/>
      <c r="E46" s="48"/>
      <c r="F46" s="48"/>
      <c r="G46" s="48"/>
      <c r="H46" s="48"/>
      <c r="I46" s="158"/>
      <c r="J46" s="48"/>
      <c r="K46" s="52"/>
    </row>
    <row r="47" s="1" customFormat="1" ht="16.5" customHeight="1">
      <c r="B47" s="47"/>
      <c r="C47" s="48"/>
      <c r="D47" s="48"/>
      <c r="E47" s="157" t="str">
        <f>E7</f>
        <v>Výměna pražců v km 199,257 – 201,565 v úseku Žabokliky - Žatec</v>
      </c>
      <c r="F47" s="40"/>
      <c r="G47" s="40"/>
      <c r="H47" s="40"/>
      <c r="I47" s="158"/>
      <c r="J47" s="48"/>
      <c r="K47" s="52"/>
    </row>
    <row r="48">
      <c r="B48" s="28"/>
      <c r="C48" s="40" t="s">
        <v>144</v>
      </c>
      <c r="D48" s="29"/>
      <c r="E48" s="29"/>
      <c r="F48" s="29"/>
      <c r="G48" s="29"/>
      <c r="H48" s="29"/>
      <c r="I48" s="156"/>
      <c r="J48" s="29"/>
      <c r="K48" s="31"/>
    </row>
    <row r="49" s="1" customFormat="1" ht="16.5" customHeight="1">
      <c r="B49" s="47"/>
      <c r="C49" s="48"/>
      <c r="D49" s="48"/>
      <c r="E49" s="157" t="s">
        <v>669</v>
      </c>
      <c r="F49" s="48"/>
      <c r="G49" s="48"/>
      <c r="H49" s="48"/>
      <c r="I49" s="158"/>
      <c r="J49" s="48"/>
      <c r="K49" s="52"/>
    </row>
    <row r="50" s="1" customFormat="1" ht="14.4" customHeight="1">
      <c r="B50" s="47"/>
      <c r="C50" s="40" t="s">
        <v>146</v>
      </c>
      <c r="D50" s="48"/>
      <c r="E50" s="48"/>
      <c r="F50" s="48"/>
      <c r="G50" s="48"/>
      <c r="H50" s="48"/>
      <c r="I50" s="158"/>
      <c r="J50" s="48"/>
      <c r="K50" s="52"/>
    </row>
    <row r="51" s="1" customFormat="1" ht="17.25" customHeight="1">
      <c r="B51" s="47"/>
      <c r="C51" s="48"/>
      <c r="D51" s="48"/>
      <c r="E51" s="159" t="str">
        <f>E11</f>
        <v>Č41 - VRN - Výměna pražců, GPK</v>
      </c>
      <c r="F51" s="48"/>
      <c r="G51" s="48"/>
      <c r="H51" s="48"/>
      <c r="I51" s="158"/>
      <c r="J51" s="48"/>
      <c r="K51" s="52"/>
    </row>
    <row r="52" s="1" customFormat="1" ht="6.96" customHeight="1">
      <c r="B52" s="47"/>
      <c r="C52" s="48"/>
      <c r="D52" s="48"/>
      <c r="E52" s="48"/>
      <c r="F52" s="48"/>
      <c r="G52" s="48"/>
      <c r="H52" s="48"/>
      <c r="I52" s="158"/>
      <c r="J52" s="48"/>
      <c r="K52" s="52"/>
    </row>
    <row r="53" s="1" customFormat="1" ht="18" customHeight="1">
      <c r="B53" s="47"/>
      <c r="C53" s="40" t="s">
        <v>24</v>
      </c>
      <c r="D53" s="48"/>
      <c r="E53" s="48"/>
      <c r="F53" s="35" t="str">
        <f>F14</f>
        <v>TO Žatec</v>
      </c>
      <c r="G53" s="48"/>
      <c r="H53" s="48"/>
      <c r="I53" s="160" t="s">
        <v>26</v>
      </c>
      <c r="J53" s="161" t="str">
        <f>IF(J14="","",J14)</f>
        <v>15. 10. 2018</v>
      </c>
      <c r="K53" s="52"/>
    </row>
    <row r="54" s="1" customFormat="1" ht="6.96" customHeight="1">
      <c r="B54" s="47"/>
      <c r="C54" s="48"/>
      <c r="D54" s="48"/>
      <c r="E54" s="48"/>
      <c r="F54" s="48"/>
      <c r="G54" s="48"/>
      <c r="H54" s="48"/>
      <c r="I54" s="158"/>
      <c r="J54" s="48"/>
      <c r="K54" s="52"/>
    </row>
    <row r="55" s="1" customFormat="1">
      <c r="B55" s="47"/>
      <c r="C55" s="40" t="s">
        <v>32</v>
      </c>
      <c r="D55" s="48"/>
      <c r="E55" s="48"/>
      <c r="F55" s="35" t="str">
        <f>E17</f>
        <v>SŽDC s.o., OŘ UNL, ST Most</v>
      </c>
      <c r="G55" s="48"/>
      <c r="H55" s="48"/>
      <c r="I55" s="160" t="s">
        <v>40</v>
      </c>
      <c r="J55" s="45" t="str">
        <f>E23</f>
        <v xml:space="preserve"> </v>
      </c>
      <c r="K55" s="52"/>
    </row>
    <row r="56" s="1" customFormat="1" ht="14.4" customHeight="1">
      <c r="B56" s="47"/>
      <c r="C56" s="40" t="s">
        <v>38</v>
      </c>
      <c r="D56" s="48"/>
      <c r="E56" s="48"/>
      <c r="F56" s="35" t="str">
        <f>IF(E20="","",E20)</f>
        <v/>
      </c>
      <c r="G56" s="48"/>
      <c r="H56" s="48"/>
      <c r="I56" s="158"/>
      <c r="J56" s="185"/>
      <c r="K56" s="52"/>
    </row>
    <row r="57" s="1" customFormat="1" ht="10.32" customHeight="1">
      <c r="B57" s="47"/>
      <c r="C57" s="48"/>
      <c r="D57" s="48"/>
      <c r="E57" s="48"/>
      <c r="F57" s="48"/>
      <c r="G57" s="48"/>
      <c r="H57" s="48"/>
      <c r="I57" s="158"/>
      <c r="J57" s="48"/>
      <c r="K57" s="52"/>
    </row>
    <row r="58" s="1" customFormat="1" ht="29.28" customHeight="1">
      <c r="B58" s="47"/>
      <c r="C58" s="186" t="s">
        <v>149</v>
      </c>
      <c r="D58" s="173"/>
      <c r="E58" s="173"/>
      <c r="F58" s="173"/>
      <c r="G58" s="173"/>
      <c r="H58" s="173"/>
      <c r="I58" s="187"/>
      <c r="J58" s="188" t="s">
        <v>150</v>
      </c>
      <c r="K58" s="189"/>
    </row>
    <row r="59" s="1" customFormat="1" ht="10.32" customHeight="1">
      <c r="B59" s="47"/>
      <c r="C59" s="48"/>
      <c r="D59" s="48"/>
      <c r="E59" s="48"/>
      <c r="F59" s="48"/>
      <c r="G59" s="48"/>
      <c r="H59" s="48"/>
      <c r="I59" s="158"/>
      <c r="J59" s="48"/>
      <c r="K59" s="52"/>
    </row>
    <row r="60" s="1" customFormat="1" ht="29.28" customHeight="1">
      <c r="B60" s="47"/>
      <c r="C60" s="190" t="s">
        <v>151</v>
      </c>
      <c r="D60" s="48"/>
      <c r="E60" s="48"/>
      <c r="F60" s="48"/>
      <c r="G60" s="48"/>
      <c r="H60" s="48"/>
      <c r="I60" s="158"/>
      <c r="J60" s="169">
        <f>J83</f>
        <v>0</v>
      </c>
      <c r="K60" s="52"/>
      <c r="AU60" s="24" t="s">
        <v>152</v>
      </c>
    </row>
    <row r="61" s="8" customFormat="1" ht="24.96" customHeight="1">
      <c r="B61" s="191"/>
      <c r="C61" s="192"/>
      <c r="D61" s="193" t="s">
        <v>614</v>
      </c>
      <c r="E61" s="194"/>
      <c r="F61" s="194"/>
      <c r="G61" s="194"/>
      <c r="H61" s="194"/>
      <c r="I61" s="195"/>
      <c r="J61" s="196">
        <f>J84</f>
        <v>0</v>
      </c>
      <c r="K61" s="197"/>
    </row>
    <row r="62" s="1" customFormat="1" ht="21.84" customHeight="1">
      <c r="B62" s="47"/>
      <c r="C62" s="48"/>
      <c r="D62" s="48"/>
      <c r="E62" s="48"/>
      <c r="F62" s="48"/>
      <c r="G62" s="48"/>
      <c r="H62" s="48"/>
      <c r="I62" s="158"/>
      <c r="J62" s="48"/>
      <c r="K62" s="52"/>
    </row>
    <row r="63" s="1" customFormat="1" ht="6.96" customHeight="1">
      <c r="B63" s="68"/>
      <c r="C63" s="69"/>
      <c r="D63" s="69"/>
      <c r="E63" s="69"/>
      <c r="F63" s="69"/>
      <c r="G63" s="69"/>
      <c r="H63" s="69"/>
      <c r="I63" s="180"/>
      <c r="J63" s="69"/>
      <c r="K63" s="70"/>
    </row>
    <row r="67" s="1" customFormat="1" ht="6.96" customHeight="1">
      <c r="B67" s="71"/>
      <c r="C67" s="72"/>
      <c r="D67" s="72"/>
      <c r="E67" s="72"/>
      <c r="F67" s="72"/>
      <c r="G67" s="72"/>
      <c r="H67" s="72"/>
      <c r="I67" s="183"/>
      <c r="J67" s="72"/>
      <c r="K67" s="72"/>
      <c r="L67" s="73"/>
    </row>
    <row r="68" s="1" customFormat="1" ht="36.96" customHeight="1">
      <c r="B68" s="47"/>
      <c r="C68" s="74" t="s">
        <v>156</v>
      </c>
      <c r="D68" s="75"/>
      <c r="E68" s="75"/>
      <c r="F68" s="75"/>
      <c r="G68" s="75"/>
      <c r="H68" s="75"/>
      <c r="I68" s="205"/>
      <c r="J68" s="75"/>
      <c r="K68" s="75"/>
      <c r="L68" s="73"/>
    </row>
    <row r="69" s="1" customFormat="1" ht="6.96" customHeight="1">
      <c r="B69" s="47"/>
      <c r="C69" s="75"/>
      <c r="D69" s="75"/>
      <c r="E69" s="75"/>
      <c r="F69" s="75"/>
      <c r="G69" s="75"/>
      <c r="H69" s="75"/>
      <c r="I69" s="205"/>
      <c r="J69" s="75"/>
      <c r="K69" s="75"/>
      <c r="L69" s="73"/>
    </row>
    <row r="70" s="1" customFormat="1" ht="14.4" customHeight="1">
      <c r="B70" s="47"/>
      <c r="C70" s="77" t="s">
        <v>18</v>
      </c>
      <c r="D70" s="75"/>
      <c r="E70" s="75"/>
      <c r="F70" s="75"/>
      <c r="G70" s="75"/>
      <c r="H70" s="75"/>
      <c r="I70" s="205"/>
      <c r="J70" s="75"/>
      <c r="K70" s="75"/>
      <c r="L70" s="73"/>
    </row>
    <row r="71" s="1" customFormat="1" ht="16.5" customHeight="1">
      <c r="B71" s="47"/>
      <c r="C71" s="75"/>
      <c r="D71" s="75"/>
      <c r="E71" s="206" t="str">
        <f>E7</f>
        <v>Výměna pražců v km 199,257 – 201,565 v úseku Žabokliky - Žatec</v>
      </c>
      <c r="F71" s="77"/>
      <c r="G71" s="77"/>
      <c r="H71" s="77"/>
      <c r="I71" s="205"/>
      <c r="J71" s="75"/>
      <c r="K71" s="75"/>
      <c r="L71" s="73"/>
    </row>
    <row r="72">
      <c r="B72" s="28"/>
      <c r="C72" s="77" t="s">
        <v>144</v>
      </c>
      <c r="D72" s="207"/>
      <c r="E72" s="207"/>
      <c r="F72" s="207"/>
      <c r="G72" s="207"/>
      <c r="H72" s="207"/>
      <c r="I72" s="149"/>
      <c r="J72" s="207"/>
      <c r="K72" s="207"/>
      <c r="L72" s="208"/>
    </row>
    <row r="73" s="1" customFormat="1" ht="16.5" customHeight="1">
      <c r="B73" s="47"/>
      <c r="C73" s="75"/>
      <c r="D73" s="75"/>
      <c r="E73" s="206" t="s">
        <v>669</v>
      </c>
      <c r="F73" s="75"/>
      <c r="G73" s="75"/>
      <c r="H73" s="75"/>
      <c r="I73" s="205"/>
      <c r="J73" s="75"/>
      <c r="K73" s="75"/>
      <c r="L73" s="73"/>
    </row>
    <row r="74" s="1" customFormat="1" ht="14.4" customHeight="1">
      <c r="B74" s="47"/>
      <c r="C74" s="77" t="s">
        <v>146</v>
      </c>
      <c r="D74" s="75"/>
      <c r="E74" s="75"/>
      <c r="F74" s="75"/>
      <c r="G74" s="75"/>
      <c r="H74" s="75"/>
      <c r="I74" s="205"/>
      <c r="J74" s="75"/>
      <c r="K74" s="75"/>
      <c r="L74" s="73"/>
    </row>
    <row r="75" s="1" customFormat="1" ht="17.25" customHeight="1">
      <c r="B75" s="47"/>
      <c r="C75" s="75"/>
      <c r="D75" s="75"/>
      <c r="E75" s="83" t="str">
        <f>E11</f>
        <v>Č41 - VRN - Výměna pražců, GPK</v>
      </c>
      <c r="F75" s="75"/>
      <c r="G75" s="75"/>
      <c r="H75" s="75"/>
      <c r="I75" s="205"/>
      <c r="J75" s="75"/>
      <c r="K75" s="75"/>
      <c r="L75" s="73"/>
    </row>
    <row r="76" s="1" customFormat="1" ht="6.96" customHeight="1">
      <c r="B76" s="47"/>
      <c r="C76" s="75"/>
      <c r="D76" s="75"/>
      <c r="E76" s="75"/>
      <c r="F76" s="75"/>
      <c r="G76" s="75"/>
      <c r="H76" s="75"/>
      <c r="I76" s="205"/>
      <c r="J76" s="75"/>
      <c r="K76" s="75"/>
      <c r="L76" s="73"/>
    </row>
    <row r="77" s="1" customFormat="1" ht="18" customHeight="1">
      <c r="B77" s="47"/>
      <c r="C77" s="77" t="s">
        <v>24</v>
      </c>
      <c r="D77" s="75"/>
      <c r="E77" s="75"/>
      <c r="F77" s="209" t="str">
        <f>F14</f>
        <v>TO Žatec</v>
      </c>
      <c r="G77" s="75"/>
      <c r="H77" s="75"/>
      <c r="I77" s="210" t="s">
        <v>26</v>
      </c>
      <c r="J77" s="86" t="str">
        <f>IF(J14="","",J14)</f>
        <v>15. 10. 2018</v>
      </c>
      <c r="K77" s="75"/>
      <c r="L77" s="73"/>
    </row>
    <row r="78" s="1" customFormat="1" ht="6.96" customHeight="1">
      <c r="B78" s="47"/>
      <c r="C78" s="75"/>
      <c r="D78" s="75"/>
      <c r="E78" s="75"/>
      <c r="F78" s="75"/>
      <c r="G78" s="75"/>
      <c r="H78" s="75"/>
      <c r="I78" s="205"/>
      <c r="J78" s="75"/>
      <c r="K78" s="75"/>
      <c r="L78" s="73"/>
    </row>
    <row r="79" s="1" customFormat="1">
      <c r="B79" s="47"/>
      <c r="C79" s="77" t="s">
        <v>32</v>
      </c>
      <c r="D79" s="75"/>
      <c r="E79" s="75"/>
      <c r="F79" s="209" t="str">
        <f>E17</f>
        <v>SŽDC s.o., OŘ UNL, ST Most</v>
      </c>
      <c r="G79" s="75"/>
      <c r="H79" s="75"/>
      <c r="I79" s="210" t="s">
        <v>40</v>
      </c>
      <c r="J79" s="209" t="str">
        <f>E23</f>
        <v xml:space="preserve"> </v>
      </c>
      <c r="K79" s="75"/>
      <c r="L79" s="73"/>
    </row>
    <row r="80" s="1" customFormat="1" ht="14.4" customHeight="1">
      <c r="B80" s="47"/>
      <c r="C80" s="77" t="s">
        <v>38</v>
      </c>
      <c r="D80" s="75"/>
      <c r="E80" s="75"/>
      <c r="F80" s="209" t="str">
        <f>IF(E20="","",E20)</f>
        <v/>
      </c>
      <c r="G80" s="75"/>
      <c r="H80" s="75"/>
      <c r="I80" s="205"/>
      <c r="J80" s="75"/>
      <c r="K80" s="75"/>
      <c r="L80" s="73"/>
    </row>
    <row r="81" s="1" customFormat="1" ht="10.32" customHeight="1">
      <c r="B81" s="47"/>
      <c r="C81" s="75"/>
      <c r="D81" s="75"/>
      <c r="E81" s="75"/>
      <c r="F81" s="75"/>
      <c r="G81" s="75"/>
      <c r="H81" s="75"/>
      <c r="I81" s="205"/>
      <c r="J81" s="75"/>
      <c r="K81" s="75"/>
      <c r="L81" s="73"/>
    </row>
    <row r="82" s="10" customFormat="1" ht="29.28" customHeight="1">
      <c r="B82" s="211"/>
      <c r="C82" s="212" t="s">
        <v>157</v>
      </c>
      <c r="D82" s="213" t="s">
        <v>64</v>
      </c>
      <c r="E82" s="213" t="s">
        <v>60</v>
      </c>
      <c r="F82" s="213" t="s">
        <v>158</v>
      </c>
      <c r="G82" s="213" t="s">
        <v>159</v>
      </c>
      <c r="H82" s="213" t="s">
        <v>160</v>
      </c>
      <c r="I82" s="214" t="s">
        <v>161</v>
      </c>
      <c r="J82" s="213" t="s">
        <v>150</v>
      </c>
      <c r="K82" s="215" t="s">
        <v>162</v>
      </c>
      <c r="L82" s="216"/>
      <c r="M82" s="103" t="s">
        <v>163</v>
      </c>
      <c r="N82" s="104" t="s">
        <v>49</v>
      </c>
      <c r="O82" s="104" t="s">
        <v>164</v>
      </c>
      <c r="P82" s="104" t="s">
        <v>165</v>
      </c>
      <c r="Q82" s="104" t="s">
        <v>166</v>
      </c>
      <c r="R82" s="104" t="s">
        <v>167</v>
      </c>
      <c r="S82" s="104" t="s">
        <v>168</v>
      </c>
      <c r="T82" s="105" t="s">
        <v>169</v>
      </c>
    </row>
    <row r="83" s="1" customFormat="1" ht="29.28" customHeight="1">
      <c r="B83" s="47"/>
      <c r="C83" s="109" t="s">
        <v>151</v>
      </c>
      <c r="D83" s="75"/>
      <c r="E83" s="75"/>
      <c r="F83" s="75"/>
      <c r="G83" s="75"/>
      <c r="H83" s="75"/>
      <c r="I83" s="205"/>
      <c r="J83" s="217">
        <f>BK83</f>
        <v>0</v>
      </c>
      <c r="K83" s="75"/>
      <c r="L83" s="73"/>
      <c r="M83" s="106"/>
      <c r="N83" s="107"/>
      <c r="O83" s="107"/>
      <c r="P83" s="218">
        <f>P84</f>
        <v>0</v>
      </c>
      <c r="Q83" s="107"/>
      <c r="R83" s="218">
        <f>R84</f>
        <v>0</v>
      </c>
      <c r="S83" s="107"/>
      <c r="T83" s="219">
        <f>T84</f>
        <v>0</v>
      </c>
      <c r="AT83" s="24" t="s">
        <v>78</v>
      </c>
      <c r="AU83" s="24" t="s">
        <v>152</v>
      </c>
      <c r="BK83" s="220">
        <f>BK84</f>
        <v>0</v>
      </c>
    </row>
    <row r="84" s="14" customFormat="1" ht="37.44" customHeight="1">
      <c r="B84" s="278"/>
      <c r="C84" s="279"/>
      <c r="D84" s="280" t="s">
        <v>78</v>
      </c>
      <c r="E84" s="281" t="s">
        <v>659</v>
      </c>
      <c r="F84" s="281" t="s">
        <v>109</v>
      </c>
      <c r="G84" s="279"/>
      <c r="H84" s="279"/>
      <c r="I84" s="282"/>
      <c r="J84" s="283">
        <f>BK84</f>
        <v>0</v>
      </c>
      <c r="K84" s="279"/>
      <c r="L84" s="284"/>
      <c r="M84" s="285"/>
      <c r="N84" s="286"/>
      <c r="O84" s="286"/>
      <c r="P84" s="287">
        <f>SUM(P85:P87)</f>
        <v>0</v>
      </c>
      <c r="Q84" s="286"/>
      <c r="R84" s="287">
        <f>SUM(R85:R87)</f>
        <v>0</v>
      </c>
      <c r="S84" s="286"/>
      <c r="T84" s="288">
        <f>SUM(T85:T87)</f>
        <v>0</v>
      </c>
      <c r="AR84" s="289" t="s">
        <v>208</v>
      </c>
      <c r="AT84" s="290" t="s">
        <v>78</v>
      </c>
      <c r="AU84" s="290" t="s">
        <v>79</v>
      </c>
      <c r="AY84" s="289" t="s">
        <v>174</v>
      </c>
      <c r="BK84" s="291">
        <f>SUM(BK85:BK87)</f>
        <v>0</v>
      </c>
    </row>
    <row r="85" s="1" customFormat="1" ht="16.5" customHeight="1">
      <c r="B85" s="47"/>
      <c r="C85" s="221" t="s">
        <v>86</v>
      </c>
      <c r="D85" s="221" t="s">
        <v>170</v>
      </c>
      <c r="E85" s="222" t="s">
        <v>671</v>
      </c>
      <c r="F85" s="223" t="s">
        <v>672</v>
      </c>
      <c r="G85" s="224" t="s">
        <v>609</v>
      </c>
      <c r="H85" s="301"/>
      <c r="I85" s="226"/>
      <c r="J85" s="227">
        <f>ROUND(I85*H85,2)</f>
        <v>0</v>
      </c>
      <c r="K85" s="223" t="s">
        <v>41</v>
      </c>
      <c r="L85" s="73"/>
      <c r="M85" s="228" t="s">
        <v>41</v>
      </c>
      <c r="N85" s="229" t="s">
        <v>52</v>
      </c>
      <c r="O85" s="48"/>
      <c r="P85" s="230">
        <f>O85*H85</f>
        <v>0</v>
      </c>
      <c r="Q85" s="230">
        <v>0</v>
      </c>
      <c r="R85" s="230">
        <f>Q85*H85</f>
        <v>0</v>
      </c>
      <c r="S85" s="230">
        <v>0</v>
      </c>
      <c r="T85" s="231">
        <f>S85*H85</f>
        <v>0</v>
      </c>
      <c r="AR85" s="24" t="s">
        <v>173</v>
      </c>
      <c r="AT85" s="24" t="s">
        <v>170</v>
      </c>
      <c r="AU85" s="24" t="s">
        <v>86</v>
      </c>
      <c r="AY85" s="24" t="s">
        <v>174</v>
      </c>
      <c r="BE85" s="232">
        <f>IF(N85="základní",J85,0)</f>
        <v>0</v>
      </c>
      <c r="BF85" s="232">
        <f>IF(N85="snížená",J85,0)</f>
        <v>0</v>
      </c>
      <c r="BG85" s="232">
        <f>IF(N85="zákl. přenesená",J85,0)</f>
        <v>0</v>
      </c>
      <c r="BH85" s="232">
        <f>IF(N85="sníž. přenesená",J85,0)</f>
        <v>0</v>
      </c>
      <c r="BI85" s="232">
        <f>IF(N85="nulová",J85,0)</f>
        <v>0</v>
      </c>
      <c r="BJ85" s="24" t="s">
        <v>173</v>
      </c>
      <c r="BK85" s="232">
        <f>ROUND(I85*H85,2)</f>
        <v>0</v>
      </c>
      <c r="BL85" s="24" t="s">
        <v>173</v>
      </c>
      <c r="BM85" s="24" t="s">
        <v>673</v>
      </c>
    </row>
    <row r="86" s="1" customFormat="1" ht="16.5" customHeight="1">
      <c r="B86" s="47"/>
      <c r="C86" s="221" t="s">
        <v>88</v>
      </c>
      <c r="D86" s="221" t="s">
        <v>170</v>
      </c>
      <c r="E86" s="222" t="s">
        <v>674</v>
      </c>
      <c r="F86" s="223" t="s">
        <v>675</v>
      </c>
      <c r="G86" s="224" t="s">
        <v>609</v>
      </c>
      <c r="H86" s="301"/>
      <c r="I86" s="226"/>
      <c r="J86" s="227">
        <f>ROUND(I86*H86,2)</f>
        <v>0</v>
      </c>
      <c r="K86" s="223" t="s">
        <v>41</v>
      </c>
      <c r="L86" s="73"/>
      <c r="M86" s="228" t="s">
        <v>41</v>
      </c>
      <c r="N86" s="229" t="s">
        <v>52</v>
      </c>
      <c r="O86" s="48"/>
      <c r="P86" s="230">
        <f>O86*H86</f>
        <v>0</v>
      </c>
      <c r="Q86" s="230">
        <v>0</v>
      </c>
      <c r="R86" s="230">
        <f>Q86*H86</f>
        <v>0</v>
      </c>
      <c r="S86" s="230">
        <v>0</v>
      </c>
      <c r="T86" s="231">
        <f>S86*H86</f>
        <v>0</v>
      </c>
      <c r="AR86" s="24" t="s">
        <v>173</v>
      </c>
      <c r="AT86" s="24" t="s">
        <v>170</v>
      </c>
      <c r="AU86" s="24" t="s">
        <v>86</v>
      </c>
      <c r="AY86" s="24" t="s">
        <v>174</v>
      </c>
      <c r="BE86" s="232">
        <f>IF(N86="základní",J86,0)</f>
        <v>0</v>
      </c>
      <c r="BF86" s="232">
        <f>IF(N86="snížená",J86,0)</f>
        <v>0</v>
      </c>
      <c r="BG86" s="232">
        <f>IF(N86="zákl. přenesená",J86,0)</f>
        <v>0</v>
      </c>
      <c r="BH86" s="232">
        <f>IF(N86="sníž. přenesená",J86,0)</f>
        <v>0</v>
      </c>
      <c r="BI86" s="232">
        <f>IF(N86="nulová",J86,0)</f>
        <v>0</v>
      </c>
      <c r="BJ86" s="24" t="s">
        <v>173</v>
      </c>
      <c r="BK86" s="232">
        <f>ROUND(I86*H86,2)</f>
        <v>0</v>
      </c>
      <c r="BL86" s="24" t="s">
        <v>173</v>
      </c>
      <c r="BM86" s="24" t="s">
        <v>676</v>
      </c>
    </row>
    <row r="87" s="1" customFormat="1" ht="16.5" customHeight="1">
      <c r="B87" s="47"/>
      <c r="C87" s="221" t="s">
        <v>189</v>
      </c>
      <c r="D87" s="221" t="s">
        <v>170</v>
      </c>
      <c r="E87" s="222" t="s">
        <v>677</v>
      </c>
      <c r="F87" s="223" t="s">
        <v>678</v>
      </c>
      <c r="G87" s="224" t="s">
        <v>609</v>
      </c>
      <c r="H87" s="301"/>
      <c r="I87" s="226"/>
      <c r="J87" s="227">
        <f>ROUND(I87*H87,2)</f>
        <v>0</v>
      </c>
      <c r="K87" s="223" t="s">
        <v>41</v>
      </c>
      <c r="L87" s="73"/>
      <c r="M87" s="228" t="s">
        <v>41</v>
      </c>
      <c r="N87" s="297" t="s">
        <v>52</v>
      </c>
      <c r="O87" s="298"/>
      <c r="P87" s="299">
        <f>O87*H87</f>
        <v>0</v>
      </c>
      <c r="Q87" s="299">
        <v>0</v>
      </c>
      <c r="R87" s="299">
        <f>Q87*H87</f>
        <v>0</v>
      </c>
      <c r="S87" s="299">
        <v>0</v>
      </c>
      <c r="T87" s="300">
        <f>S87*H87</f>
        <v>0</v>
      </c>
      <c r="AR87" s="24" t="s">
        <v>173</v>
      </c>
      <c r="AT87" s="24" t="s">
        <v>170</v>
      </c>
      <c r="AU87" s="24" t="s">
        <v>86</v>
      </c>
      <c r="AY87" s="24" t="s">
        <v>174</v>
      </c>
      <c r="BE87" s="232">
        <f>IF(N87="základní",J87,0)</f>
        <v>0</v>
      </c>
      <c r="BF87" s="232">
        <f>IF(N87="snížená",J87,0)</f>
        <v>0</v>
      </c>
      <c r="BG87" s="232">
        <f>IF(N87="zákl. přenesená",J87,0)</f>
        <v>0</v>
      </c>
      <c r="BH87" s="232">
        <f>IF(N87="sníž. přenesená",J87,0)</f>
        <v>0</v>
      </c>
      <c r="BI87" s="232">
        <f>IF(N87="nulová",J87,0)</f>
        <v>0</v>
      </c>
      <c r="BJ87" s="24" t="s">
        <v>173</v>
      </c>
      <c r="BK87" s="232">
        <f>ROUND(I87*H87,2)</f>
        <v>0</v>
      </c>
      <c r="BL87" s="24" t="s">
        <v>173</v>
      </c>
      <c r="BM87" s="24" t="s">
        <v>679</v>
      </c>
    </row>
    <row r="88" s="1" customFormat="1" ht="6.96" customHeight="1">
      <c r="B88" s="68"/>
      <c r="C88" s="69"/>
      <c r="D88" s="69"/>
      <c r="E88" s="69"/>
      <c r="F88" s="69"/>
      <c r="G88" s="69"/>
      <c r="H88" s="69"/>
      <c r="I88" s="180"/>
      <c r="J88" s="69"/>
      <c r="K88" s="69"/>
      <c r="L88" s="73"/>
    </row>
  </sheetData>
  <sheetProtection sheet="1" autoFilter="0" formatColumns="0" formatRows="0" objects="1" scenarios="1" spinCount="100000" saltValue="EWIn9nZSdqSz4vEfn/1aClBz3QOrUorQxUmJ/Hct6HGNMjj4v/eadLGzVVehiCCmz7G/E/wEcHStlfAiJOZccw==" hashValue="Ng+3n9/h4dpgRvm0i8gVTCMqmdBZaZlx0Yw8kEN6qijOrfWuvqCoxNbBw/VvN1VZrwyEorrcHyjsmOcXSDPGZA==" algorithmName="SHA-512" password="CC35"/>
  <autoFilter ref="C82:K87"/>
  <mergeCells count="13">
    <mergeCell ref="E7:H7"/>
    <mergeCell ref="E9:H9"/>
    <mergeCell ref="E11:H11"/>
    <mergeCell ref="E26:H26"/>
    <mergeCell ref="E47:H47"/>
    <mergeCell ref="E49:H49"/>
    <mergeCell ref="E51:H51"/>
    <mergeCell ref="J55:J56"/>
    <mergeCell ref="E71:H71"/>
    <mergeCell ref="E73:H73"/>
    <mergeCell ref="E75:H75"/>
    <mergeCell ref="G1:H1"/>
    <mergeCell ref="L2:V2"/>
  </mergeCells>
  <hyperlinks>
    <hyperlink ref="F1:G1" location="C2" display="1) Krycí list soupisu"/>
    <hyperlink ref="G1:H1" location="C58" display="2) Rekapitulace"/>
    <hyperlink ref="J1" location="C82" display="3) Soupis prací"/>
    <hyperlink ref="L1:V1" location="'Rekapitulace zakázky'!C2" display="Rekapitulace zakázk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7.xml><?xml version="1.0" encoding="utf-8"?>
<worksheet xmlns:r="http://schemas.openxmlformats.org/officeDocument/2006/relationships" xmlns="http://schemas.openxmlformats.org/spreadsheetml/2006/main">
  <sheetPr>
    <pageSetUpPr fitToPage="1"/>
  </sheetPr>
  <sheetViews>
    <sheetView showGridLines="0" workbookViewId="0">
      <pane activePane="bottomLeft" state="frozen" topLeftCell="A2" ySplit="1"/>
    </sheetView>
  </sheetViews>
  <cols>
    <col min="1" max="1" width="8.33" customWidth="1"/>
    <col min="2" max="2" width="1.67" customWidth="1"/>
    <col min="3" max="3" width="4.17" customWidth="1"/>
    <col min="4" max="4" width="4.33" customWidth="1"/>
    <col min="5" max="5" width="17.17" customWidth="1"/>
    <col min="6" max="6" width="75" customWidth="1"/>
    <col min="7" max="7" width="8.67" customWidth="1"/>
    <col min="8" max="8" width="11.17" customWidth="1"/>
    <col min="9" max="9" width="12.67" style="149" customWidth="1"/>
    <col min="10" max="10" width="23.5" customWidth="1"/>
    <col min="11" max="11" width="15.5" customWidth="1"/>
    <col min="13" max="13" width="9.33" hidden="1"/>
    <col min="14" max="14" width="9.33" hidden="1"/>
    <col min="15" max="15" width="9.33" hidden="1"/>
    <col min="16" max="16" width="9.33" hidden="1"/>
    <col min="17" max="17" width="9.33" hidden="1"/>
    <col min="18" max="18" width="9.33" hidden="1"/>
    <col min="19" max="19" width="8.17" hidden="1" customWidth="1"/>
    <col min="20" max="20" width="29.6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1" ht="21.84" customHeight="1">
      <c r="A1" s="21"/>
      <c r="B1" s="150"/>
      <c r="C1" s="150"/>
      <c r="D1" s="151" t="s">
        <v>1</v>
      </c>
      <c r="E1" s="150"/>
      <c r="F1" s="152" t="s">
        <v>117</v>
      </c>
      <c r="G1" s="152" t="s">
        <v>118</v>
      </c>
      <c r="H1" s="152"/>
      <c r="I1" s="153"/>
      <c r="J1" s="152" t="s">
        <v>119</v>
      </c>
      <c r="K1" s="151" t="s">
        <v>120</v>
      </c>
      <c r="L1" s="152" t="s">
        <v>121</v>
      </c>
      <c r="M1" s="152"/>
      <c r="N1" s="152"/>
      <c r="O1" s="152"/>
      <c r="P1" s="152"/>
      <c r="Q1" s="152"/>
      <c r="R1" s="152"/>
      <c r="S1" s="152"/>
      <c r="T1" s="152"/>
      <c r="U1" s="20"/>
      <c r="V1" s="20"/>
      <c r="W1" s="21"/>
      <c r="X1" s="21"/>
      <c r="Y1" s="21"/>
      <c r="Z1" s="21"/>
      <c r="AA1" s="21"/>
      <c r="AB1" s="21"/>
      <c r="AC1" s="21"/>
      <c r="AD1" s="21"/>
      <c r="AE1" s="21"/>
      <c r="AF1" s="21"/>
      <c r="AG1" s="21"/>
      <c r="AH1" s="21"/>
      <c r="AI1" s="21"/>
      <c r="AJ1" s="21"/>
      <c r="AK1" s="21"/>
      <c r="AL1" s="21"/>
      <c r="AM1" s="21"/>
      <c r="AN1" s="21"/>
      <c r="AO1" s="21"/>
      <c r="AP1" s="21"/>
      <c r="AQ1" s="21"/>
      <c r="AR1" s="21"/>
      <c r="AS1" s="21"/>
      <c r="AT1" s="21"/>
      <c r="AU1" s="21"/>
      <c r="AV1" s="21"/>
      <c r="AW1" s="21"/>
      <c r="AX1" s="21"/>
      <c r="AY1" s="21"/>
      <c r="AZ1" s="21"/>
      <c r="BA1" s="21"/>
      <c r="BB1" s="21"/>
      <c r="BC1" s="21"/>
      <c r="BD1" s="21"/>
      <c r="BE1" s="21"/>
      <c r="BF1" s="21"/>
      <c r="BG1" s="21"/>
      <c r="BH1" s="21"/>
      <c r="BI1" s="21"/>
      <c r="BJ1" s="21"/>
      <c r="BK1" s="21"/>
      <c r="BL1" s="21"/>
      <c r="BM1" s="21"/>
      <c r="BN1" s="21"/>
      <c r="BO1" s="21"/>
      <c r="BP1" s="21"/>
      <c r="BQ1" s="21"/>
      <c r="BR1" s="21"/>
    </row>
    <row r="2" ht="36.96" customHeight="1">
      <c r="L2"/>
      <c r="AT2" s="24" t="s">
        <v>116</v>
      </c>
    </row>
    <row r="3" ht="6.96" customHeight="1">
      <c r="B3" s="25"/>
      <c r="C3" s="26"/>
      <c r="D3" s="26"/>
      <c r="E3" s="26"/>
      <c r="F3" s="26"/>
      <c r="G3" s="26"/>
      <c r="H3" s="26"/>
      <c r="I3" s="155"/>
      <c r="J3" s="26"/>
      <c r="K3" s="27"/>
      <c r="AT3" s="24" t="s">
        <v>88</v>
      </c>
    </row>
    <row r="4" ht="36.96" customHeight="1">
      <c r="B4" s="28"/>
      <c r="C4" s="29"/>
      <c r="D4" s="30" t="s">
        <v>130</v>
      </c>
      <c r="E4" s="29"/>
      <c r="F4" s="29"/>
      <c r="G4" s="29"/>
      <c r="H4" s="29"/>
      <c r="I4" s="156"/>
      <c r="J4" s="29"/>
      <c r="K4" s="31"/>
      <c r="M4" s="32" t="s">
        <v>12</v>
      </c>
      <c r="AT4" s="24" t="s">
        <v>43</v>
      </c>
    </row>
    <row r="5" ht="6.96" customHeight="1">
      <c r="B5" s="28"/>
      <c r="C5" s="29"/>
      <c r="D5" s="29"/>
      <c r="E5" s="29"/>
      <c r="F5" s="29"/>
      <c r="G5" s="29"/>
      <c r="H5" s="29"/>
      <c r="I5" s="156"/>
      <c r="J5" s="29"/>
      <c r="K5" s="31"/>
    </row>
    <row r="6">
      <c r="B6" s="28"/>
      <c r="C6" s="29"/>
      <c r="D6" s="40" t="s">
        <v>18</v>
      </c>
      <c r="E6" s="29"/>
      <c r="F6" s="29"/>
      <c r="G6" s="29"/>
      <c r="H6" s="29"/>
      <c r="I6" s="156"/>
      <c r="J6" s="29"/>
      <c r="K6" s="31"/>
    </row>
    <row r="7" ht="16.5" customHeight="1">
      <c r="B7" s="28"/>
      <c r="C7" s="29"/>
      <c r="D7" s="29"/>
      <c r="E7" s="157" t="str">
        <f>'Rekapitulace zakázky'!K6</f>
        <v>Výměna pražců v km 199,257 – 201,565 v úseku Žabokliky - Žatec</v>
      </c>
      <c r="F7" s="40"/>
      <c r="G7" s="40"/>
      <c r="H7" s="40"/>
      <c r="I7" s="156"/>
      <c r="J7" s="29"/>
      <c r="K7" s="31"/>
    </row>
    <row r="8">
      <c r="B8" s="28"/>
      <c r="C8" s="29"/>
      <c r="D8" s="40" t="s">
        <v>144</v>
      </c>
      <c r="E8" s="29"/>
      <c r="F8" s="29"/>
      <c r="G8" s="29"/>
      <c r="H8" s="29"/>
      <c r="I8" s="156"/>
      <c r="J8" s="29"/>
      <c r="K8" s="31"/>
    </row>
    <row r="9" s="1" customFormat="1" ht="16.5" customHeight="1">
      <c r="B9" s="47"/>
      <c r="C9" s="48"/>
      <c r="D9" s="48"/>
      <c r="E9" s="157" t="s">
        <v>669</v>
      </c>
      <c r="F9" s="48"/>
      <c r="G9" s="48"/>
      <c r="H9" s="48"/>
      <c r="I9" s="158"/>
      <c r="J9" s="48"/>
      <c r="K9" s="52"/>
    </row>
    <row r="10" s="1" customFormat="1">
      <c r="B10" s="47"/>
      <c r="C10" s="48"/>
      <c r="D10" s="40" t="s">
        <v>146</v>
      </c>
      <c r="E10" s="48"/>
      <c r="F10" s="48"/>
      <c r="G10" s="48"/>
      <c r="H10" s="48"/>
      <c r="I10" s="158"/>
      <c r="J10" s="48"/>
      <c r="K10" s="52"/>
    </row>
    <row r="11" s="1" customFormat="1" ht="36.96" customHeight="1">
      <c r="B11" s="47"/>
      <c r="C11" s="48"/>
      <c r="D11" s="48"/>
      <c r="E11" s="159" t="s">
        <v>680</v>
      </c>
      <c r="F11" s="48"/>
      <c r="G11" s="48"/>
      <c r="H11" s="48"/>
      <c r="I11" s="158"/>
      <c r="J11" s="48"/>
      <c r="K11" s="52"/>
    </row>
    <row r="12" s="1" customFormat="1">
      <c r="B12" s="47"/>
      <c r="C12" s="48"/>
      <c r="D12" s="48"/>
      <c r="E12" s="48"/>
      <c r="F12" s="48"/>
      <c r="G12" s="48"/>
      <c r="H12" s="48"/>
      <c r="I12" s="158"/>
      <c r="J12" s="48"/>
      <c r="K12" s="52"/>
    </row>
    <row r="13" s="1" customFormat="1" ht="14.4" customHeight="1">
      <c r="B13" s="47"/>
      <c r="C13" s="48"/>
      <c r="D13" s="40" t="s">
        <v>20</v>
      </c>
      <c r="E13" s="48"/>
      <c r="F13" s="35" t="s">
        <v>41</v>
      </c>
      <c r="G13" s="48"/>
      <c r="H13" s="48"/>
      <c r="I13" s="160" t="s">
        <v>22</v>
      </c>
      <c r="J13" s="35" t="s">
        <v>41</v>
      </c>
      <c r="K13" s="52"/>
    </row>
    <row r="14" s="1" customFormat="1" ht="14.4" customHeight="1">
      <c r="B14" s="47"/>
      <c r="C14" s="48"/>
      <c r="D14" s="40" t="s">
        <v>24</v>
      </c>
      <c r="E14" s="48"/>
      <c r="F14" s="35" t="s">
        <v>25</v>
      </c>
      <c r="G14" s="48"/>
      <c r="H14" s="48"/>
      <c r="I14" s="160" t="s">
        <v>26</v>
      </c>
      <c r="J14" s="161" t="str">
        <f>'Rekapitulace zakázky'!AN8</f>
        <v>15. 10. 2018</v>
      </c>
      <c r="K14" s="52"/>
    </row>
    <row r="15" s="1" customFormat="1" ht="10.8" customHeight="1">
      <c r="B15" s="47"/>
      <c r="C15" s="48"/>
      <c r="D15" s="48"/>
      <c r="E15" s="48"/>
      <c r="F15" s="48"/>
      <c r="G15" s="48"/>
      <c r="H15" s="48"/>
      <c r="I15" s="158"/>
      <c r="J15" s="48"/>
      <c r="K15" s="52"/>
    </row>
    <row r="16" s="1" customFormat="1" ht="14.4" customHeight="1">
      <c r="B16" s="47"/>
      <c r="C16" s="48"/>
      <c r="D16" s="40" t="s">
        <v>32</v>
      </c>
      <c r="E16" s="48"/>
      <c r="F16" s="48"/>
      <c r="G16" s="48"/>
      <c r="H16" s="48"/>
      <c r="I16" s="160" t="s">
        <v>33</v>
      </c>
      <c r="J16" s="35" t="s">
        <v>34</v>
      </c>
      <c r="K16" s="52"/>
    </row>
    <row r="17" s="1" customFormat="1" ht="18" customHeight="1">
      <c r="B17" s="47"/>
      <c r="C17" s="48"/>
      <c r="D17" s="48"/>
      <c r="E17" s="35" t="s">
        <v>35</v>
      </c>
      <c r="F17" s="48"/>
      <c r="G17" s="48"/>
      <c r="H17" s="48"/>
      <c r="I17" s="160" t="s">
        <v>36</v>
      </c>
      <c r="J17" s="35" t="s">
        <v>37</v>
      </c>
      <c r="K17" s="52"/>
    </row>
    <row r="18" s="1" customFormat="1" ht="6.96" customHeight="1">
      <c r="B18" s="47"/>
      <c r="C18" s="48"/>
      <c r="D18" s="48"/>
      <c r="E18" s="48"/>
      <c r="F18" s="48"/>
      <c r="G18" s="48"/>
      <c r="H18" s="48"/>
      <c r="I18" s="158"/>
      <c r="J18" s="48"/>
      <c r="K18" s="52"/>
    </row>
    <row r="19" s="1" customFormat="1" ht="14.4" customHeight="1">
      <c r="B19" s="47"/>
      <c r="C19" s="48"/>
      <c r="D19" s="40" t="s">
        <v>38</v>
      </c>
      <c r="E19" s="48"/>
      <c r="F19" s="48"/>
      <c r="G19" s="48"/>
      <c r="H19" s="48"/>
      <c r="I19" s="160" t="s">
        <v>33</v>
      </c>
      <c r="J19" s="35" t="str">
        <f>IF('Rekapitulace zakázky'!AN13="Vyplň údaj","",IF('Rekapitulace zakázky'!AN13="","",'Rekapitulace zakázky'!AN13))</f>
        <v/>
      </c>
      <c r="K19" s="52"/>
    </row>
    <row r="20" s="1" customFormat="1" ht="18" customHeight="1">
      <c r="B20" s="47"/>
      <c r="C20" s="48"/>
      <c r="D20" s="48"/>
      <c r="E20" s="35" t="str">
        <f>IF('Rekapitulace zakázky'!E14="Vyplň údaj","",IF('Rekapitulace zakázky'!E14="","",'Rekapitulace zakázky'!E14))</f>
        <v/>
      </c>
      <c r="F20" s="48"/>
      <c r="G20" s="48"/>
      <c r="H20" s="48"/>
      <c r="I20" s="160" t="s">
        <v>36</v>
      </c>
      <c r="J20" s="35" t="str">
        <f>IF('Rekapitulace zakázky'!AN14="Vyplň údaj","",IF('Rekapitulace zakázky'!AN14="","",'Rekapitulace zakázky'!AN14))</f>
        <v/>
      </c>
      <c r="K20" s="52"/>
    </row>
    <row r="21" s="1" customFormat="1" ht="6.96" customHeight="1">
      <c r="B21" s="47"/>
      <c r="C21" s="48"/>
      <c r="D21" s="48"/>
      <c r="E21" s="48"/>
      <c r="F21" s="48"/>
      <c r="G21" s="48"/>
      <c r="H21" s="48"/>
      <c r="I21" s="158"/>
      <c r="J21" s="48"/>
      <c r="K21" s="52"/>
    </row>
    <row r="22" s="1" customFormat="1" ht="14.4" customHeight="1">
      <c r="B22" s="47"/>
      <c r="C22" s="48"/>
      <c r="D22" s="40" t="s">
        <v>40</v>
      </c>
      <c r="E22" s="48"/>
      <c r="F22" s="48"/>
      <c r="G22" s="48"/>
      <c r="H22" s="48"/>
      <c r="I22" s="160" t="s">
        <v>33</v>
      </c>
      <c r="J22" s="35" t="str">
        <f>IF('Rekapitulace zakázky'!AN16="","",'Rekapitulace zakázky'!AN16)</f>
        <v/>
      </c>
      <c r="K22" s="52"/>
    </row>
    <row r="23" s="1" customFormat="1" ht="18" customHeight="1">
      <c r="B23" s="47"/>
      <c r="C23" s="48"/>
      <c r="D23" s="48"/>
      <c r="E23" s="35" t="str">
        <f>IF('Rekapitulace zakázky'!E17="","",'Rekapitulace zakázky'!E17)</f>
        <v xml:space="preserve"> </v>
      </c>
      <c r="F23" s="48"/>
      <c r="G23" s="48"/>
      <c r="H23" s="48"/>
      <c r="I23" s="160" t="s">
        <v>36</v>
      </c>
      <c r="J23" s="35" t="str">
        <f>IF('Rekapitulace zakázky'!AN17="","",'Rekapitulace zakázky'!AN17)</f>
        <v/>
      </c>
      <c r="K23" s="52"/>
    </row>
    <row r="24" s="1" customFormat="1" ht="6.96" customHeight="1">
      <c r="B24" s="47"/>
      <c r="C24" s="48"/>
      <c r="D24" s="48"/>
      <c r="E24" s="48"/>
      <c r="F24" s="48"/>
      <c r="G24" s="48"/>
      <c r="H24" s="48"/>
      <c r="I24" s="158"/>
      <c r="J24" s="48"/>
      <c r="K24" s="52"/>
    </row>
    <row r="25" s="1" customFormat="1" ht="14.4" customHeight="1">
      <c r="B25" s="47"/>
      <c r="C25" s="48"/>
      <c r="D25" s="40" t="s">
        <v>44</v>
      </c>
      <c r="E25" s="48"/>
      <c r="F25" s="48"/>
      <c r="G25" s="48"/>
      <c r="H25" s="48"/>
      <c r="I25" s="158"/>
      <c r="J25" s="48"/>
      <c r="K25" s="52"/>
    </row>
    <row r="26" s="7" customFormat="1" ht="16.5" customHeight="1">
      <c r="B26" s="162"/>
      <c r="C26" s="163"/>
      <c r="D26" s="163"/>
      <c r="E26" s="45" t="s">
        <v>41</v>
      </c>
      <c r="F26" s="45"/>
      <c r="G26" s="45"/>
      <c r="H26" s="45"/>
      <c r="I26" s="164"/>
      <c r="J26" s="163"/>
      <c r="K26" s="165"/>
    </row>
    <row r="27" s="1" customFormat="1" ht="6.96" customHeight="1">
      <c r="B27" s="47"/>
      <c r="C27" s="48"/>
      <c r="D27" s="48"/>
      <c r="E27" s="48"/>
      <c r="F27" s="48"/>
      <c r="G27" s="48"/>
      <c r="H27" s="48"/>
      <c r="I27" s="158"/>
      <c r="J27" s="48"/>
      <c r="K27" s="52"/>
    </row>
    <row r="28" s="1" customFormat="1" ht="6.96" customHeight="1">
      <c r="B28" s="47"/>
      <c r="C28" s="48"/>
      <c r="D28" s="107"/>
      <c r="E28" s="107"/>
      <c r="F28" s="107"/>
      <c r="G28" s="107"/>
      <c r="H28" s="107"/>
      <c r="I28" s="166"/>
      <c r="J28" s="107"/>
      <c r="K28" s="167"/>
    </row>
    <row r="29" s="1" customFormat="1" ht="25.44" customHeight="1">
      <c r="B29" s="47"/>
      <c r="C29" s="48"/>
      <c r="D29" s="168" t="s">
        <v>45</v>
      </c>
      <c r="E29" s="48"/>
      <c r="F29" s="48"/>
      <c r="G29" s="48"/>
      <c r="H29" s="48"/>
      <c r="I29" s="158"/>
      <c r="J29" s="169">
        <f>ROUND(J86,2)</f>
        <v>0</v>
      </c>
      <c r="K29" s="52"/>
    </row>
    <row r="30" s="1" customFormat="1" ht="6.96" customHeight="1">
      <c r="B30" s="47"/>
      <c r="C30" s="48"/>
      <c r="D30" s="107"/>
      <c r="E30" s="107"/>
      <c r="F30" s="107"/>
      <c r="G30" s="107"/>
      <c r="H30" s="107"/>
      <c r="I30" s="166"/>
      <c r="J30" s="107"/>
      <c r="K30" s="167"/>
    </row>
    <row r="31" s="1" customFormat="1" ht="14.4" customHeight="1">
      <c r="B31" s="47"/>
      <c r="C31" s="48"/>
      <c r="D31" s="48"/>
      <c r="E31" s="48"/>
      <c r="F31" s="53" t="s">
        <v>47</v>
      </c>
      <c r="G31" s="48"/>
      <c r="H31" s="48"/>
      <c r="I31" s="170" t="s">
        <v>46</v>
      </c>
      <c r="J31" s="53" t="s">
        <v>48</v>
      </c>
      <c r="K31" s="52"/>
    </row>
    <row r="32" hidden="1" s="1" customFormat="1" ht="14.4" customHeight="1">
      <c r="B32" s="47"/>
      <c r="C32" s="48"/>
      <c r="D32" s="56" t="s">
        <v>49</v>
      </c>
      <c r="E32" s="56" t="s">
        <v>50</v>
      </c>
      <c r="F32" s="171">
        <f>ROUND(SUM(BE86:BE98), 2)</f>
        <v>0</v>
      </c>
      <c r="G32" s="48"/>
      <c r="H32" s="48"/>
      <c r="I32" s="172">
        <v>0.20999999999999999</v>
      </c>
      <c r="J32" s="171">
        <f>ROUND(ROUND((SUM(BE86:BE98)), 2)*I32, 2)</f>
        <v>0</v>
      </c>
      <c r="K32" s="52"/>
    </row>
    <row r="33" hidden="1" s="1" customFormat="1" ht="14.4" customHeight="1">
      <c r="B33" s="47"/>
      <c r="C33" s="48"/>
      <c r="D33" s="48"/>
      <c r="E33" s="56" t="s">
        <v>51</v>
      </c>
      <c r="F33" s="171">
        <f>ROUND(SUM(BF86:BF98), 2)</f>
        <v>0</v>
      </c>
      <c r="G33" s="48"/>
      <c r="H33" s="48"/>
      <c r="I33" s="172">
        <v>0.14999999999999999</v>
      </c>
      <c r="J33" s="171">
        <f>ROUND(ROUND((SUM(BF86:BF98)), 2)*I33, 2)</f>
        <v>0</v>
      </c>
      <c r="K33" s="52"/>
    </row>
    <row r="34" s="1" customFormat="1" ht="14.4" customHeight="1">
      <c r="B34" s="47"/>
      <c r="C34" s="48"/>
      <c r="D34" s="56" t="s">
        <v>49</v>
      </c>
      <c r="E34" s="56" t="s">
        <v>52</v>
      </c>
      <c r="F34" s="171">
        <f>ROUND(SUM(BG86:BG98), 2)</f>
        <v>0</v>
      </c>
      <c r="G34" s="48"/>
      <c r="H34" s="48"/>
      <c r="I34" s="172">
        <v>0.20999999999999999</v>
      </c>
      <c r="J34" s="171">
        <v>0</v>
      </c>
      <c r="K34" s="52"/>
    </row>
    <row r="35" s="1" customFormat="1" ht="14.4" customHeight="1">
      <c r="B35" s="47"/>
      <c r="C35" s="48"/>
      <c r="D35" s="48"/>
      <c r="E35" s="56" t="s">
        <v>53</v>
      </c>
      <c r="F35" s="171">
        <f>ROUND(SUM(BH86:BH98), 2)</f>
        <v>0</v>
      </c>
      <c r="G35" s="48"/>
      <c r="H35" s="48"/>
      <c r="I35" s="172">
        <v>0.14999999999999999</v>
      </c>
      <c r="J35" s="171">
        <v>0</v>
      </c>
      <c r="K35" s="52"/>
    </row>
    <row r="36" hidden="1" s="1" customFormat="1" ht="14.4" customHeight="1">
      <c r="B36" s="47"/>
      <c r="C36" s="48"/>
      <c r="D36" s="48"/>
      <c r="E36" s="56" t="s">
        <v>54</v>
      </c>
      <c r="F36" s="171">
        <f>ROUND(SUM(BI86:BI98), 2)</f>
        <v>0</v>
      </c>
      <c r="G36" s="48"/>
      <c r="H36" s="48"/>
      <c r="I36" s="172">
        <v>0</v>
      </c>
      <c r="J36" s="171">
        <v>0</v>
      </c>
      <c r="K36" s="52"/>
    </row>
    <row r="37" s="1" customFormat="1" ht="6.96" customHeight="1">
      <c r="B37" s="47"/>
      <c r="C37" s="48"/>
      <c r="D37" s="48"/>
      <c r="E37" s="48"/>
      <c r="F37" s="48"/>
      <c r="G37" s="48"/>
      <c r="H37" s="48"/>
      <c r="I37" s="158"/>
      <c r="J37" s="48"/>
      <c r="K37" s="52"/>
    </row>
    <row r="38" s="1" customFormat="1" ht="25.44" customHeight="1">
      <c r="B38" s="47"/>
      <c r="C38" s="173"/>
      <c r="D38" s="174" t="s">
        <v>55</v>
      </c>
      <c r="E38" s="99"/>
      <c r="F38" s="99"/>
      <c r="G38" s="175" t="s">
        <v>56</v>
      </c>
      <c r="H38" s="176" t="s">
        <v>57</v>
      </c>
      <c r="I38" s="177"/>
      <c r="J38" s="178">
        <f>SUM(J29:J36)</f>
        <v>0</v>
      </c>
      <c r="K38" s="179"/>
    </row>
    <row r="39" s="1" customFormat="1" ht="14.4" customHeight="1">
      <c r="B39" s="68"/>
      <c r="C39" s="69"/>
      <c r="D39" s="69"/>
      <c r="E39" s="69"/>
      <c r="F39" s="69"/>
      <c r="G39" s="69"/>
      <c r="H39" s="69"/>
      <c r="I39" s="180"/>
      <c r="J39" s="69"/>
      <c r="K39" s="70"/>
    </row>
    <row r="43" s="1" customFormat="1" ht="6.96" customHeight="1">
      <c r="B43" s="181"/>
      <c r="C43" s="182"/>
      <c r="D43" s="182"/>
      <c r="E43" s="182"/>
      <c r="F43" s="182"/>
      <c r="G43" s="182"/>
      <c r="H43" s="182"/>
      <c r="I43" s="183"/>
      <c r="J43" s="182"/>
      <c r="K43" s="184"/>
    </row>
    <row r="44" s="1" customFormat="1" ht="36.96" customHeight="1">
      <c r="B44" s="47"/>
      <c r="C44" s="30" t="s">
        <v>148</v>
      </c>
      <c r="D44" s="48"/>
      <c r="E44" s="48"/>
      <c r="F44" s="48"/>
      <c r="G44" s="48"/>
      <c r="H44" s="48"/>
      <c r="I44" s="158"/>
      <c r="J44" s="48"/>
      <c r="K44" s="52"/>
    </row>
    <row r="45" s="1" customFormat="1" ht="6.96" customHeight="1">
      <c r="B45" s="47"/>
      <c r="C45" s="48"/>
      <c r="D45" s="48"/>
      <c r="E45" s="48"/>
      <c r="F45" s="48"/>
      <c r="G45" s="48"/>
      <c r="H45" s="48"/>
      <c r="I45" s="158"/>
      <c r="J45" s="48"/>
      <c r="K45" s="52"/>
    </row>
    <row r="46" s="1" customFormat="1" ht="14.4" customHeight="1">
      <c r="B46" s="47"/>
      <c r="C46" s="40" t="s">
        <v>18</v>
      </c>
      <c r="D46" s="48"/>
      <c r="E46" s="48"/>
      <c r="F46" s="48"/>
      <c r="G46" s="48"/>
      <c r="H46" s="48"/>
      <c r="I46" s="158"/>
      <c r="J46" s="48"/>
      <c r="K46" s="52"/>
    </row>
    <row r="47" s="1" customFormat="1" ht="16.5" customHeight="1">
      <c r="B47" s="47"/>
      <c r="C47" s="48"/>
      <c r="D47" s="48"/>
      <c r="E47" s="157" t="str">
        <f>E7</f>
        <v>Výměna pražců v km 199,257 – 201,565 v úseku Žabokliky - Žatec</v>
      </c>
      <c r="F47" s="40"/>
      <c r="G47" s="40"/>
      <c r="H47" s="40"/>
      <c r="I47" s="158"/>
      <c r="J47" s="48"/>
      <c r="K47" s="52"/>
    </row>
    <row r="48">
      <c r="B48" s="28"/>
      <c r="C48" s="40" t="s">
        <v>144</v>
      </c>
      <c r="D48" s="29"/>
      <c r="E48" s="29"/>
      <c r="F48" s="29"/>
      <c r="G48" s="29"/>
      <c r="H48" s="29"/>
      <c r="I48" s="156"/>
      <c r="J48" s="29"/>
      <c r="K48" s="31"/>
    </row>
    <row r="49" s="1" customFormat="1" ht="16.5" customHeight="1">
      <c r="B49" s="47"/>
      <c r="C49" s="48"/>
      <c r="D49" s="48"/>
      <c r="E49" s="157" t="s">
        <v>669</v>
      </c>
      <c r="F49" s="48"/>
      <c r="G49" s="48"/>
      <c r="H49" s="48"/>
      <c r="I49" s="158"/>
      <c r="J49" s="48"/>
      <c r="K49" s="52"/>
    </row>
    <row r="50" s="1" customFormat="1" ht="14.4" customHeight="1">
      <c r="B50" s="47"/>
      <c r="C50" s="40" t="s">
        <v>146</v>
      </c>
      <c r="D50" s="48"/>
      <c r="E50" s="48"/>
      <c r="F50" s="48"/>
      <c r="G50" s="48"/>
      <c r="H50" s="48"/>
      <c r="I50" s="158"/>
      <c r="J50" s="48"/>
      <c r="K50" s="52"/>
    </row>
    <row r="51" s="1" customFormat="1" ht="17.25" customHeight="1">
      <c r="B51" s="47"/>
      <c r="C51" s="48"/>
      <c r="D51" s="48"/>
      <c r="E51" s="159" t="str">
        <f>E11</f>
        <v>Č42 - VRN - Oprava mostu v km 200,311</v>
      </c>
      <c r="F51" s="48"/>
      <c r="G51" s="48"/>
      <c r="H51" s="48"/>
      <c r="I51" s="158"/>
      <c r="J51" s="48"/>
      <c r="K51" s="52"/>
    </row>
    <row r="52" s="1" customFormat="1" ht="6.96" customHeight="1">
      <c r="B52" s="47"/>
      <c r="C52" s="48"/>
      <c r="D52" s="48"/>
      <c r="E52" s="48"/>
      <c r="F52" s="48"/>
      <c r="G52" s="48"/>
      <c r="H52" s="48"/>
      <c r="I52" s="158"/>
      <c r="J52" s="48"/>
      <c r="K52" s="52"/>
    </row>
    <row r="53" s="1" customFormat="1" ht="18" customHeight="1">
      <c r="B53" s="47"/>
      <c r="C53" s="40" t="s">
        <v>24</v>
      </c>
      <c r="D53" s="48"/>
      <c r="E53" s="48"/>
      <c r="F53" s="35" t="str">
        <f>F14</f>
        <v>TO Žatec</v>
      </c>
      <c r="G53" s="48"/>
      <c r="H53" s="48"/>
      <c r="I53" s="160" t="s">
        <v>26</v>
      </c>
      <c r="J53" s="161" t="str">
        <f>IF(J14="","",J14)</f>
        <v>15. 10. 2018</v>
      </c>
      <c r="K53" s="52"/>
    </row>
    <row r="54" s="1" customFormat="1" ht="6.96" customHeight="1">
      <c r="B54" s="47"/>
      <c r="C54" s="48"/>
      <c r="D54" s="48"/>
      <c r="E54" s="48"/>
      <c r="F54" s="48"/>
      <c r="G54" s="48"/>
      <c r="H54" s="48"/>
      <c r="I54" s="158"/>
      <c r="J54" s="48"/>
      <c r="K54" s="52"/>
    </row>
    <row r="55" s="1" customFormat="1">
      <c r="B55" s="47"/>
      <c r="C55" s="40" t="s">
        <v>32</v>
      </c>
      <c r="D55" s="48"/>
      <c r="E55" s="48"/>
      <c r="F55" s="35" t="str">
        <f>E17</f>
        <v>SŽDC s.o., OŘ UNL, ST Most</v>
      </c>
      <c r="G55" s="48"/>
      <c r="H55" s="48"/>
      <c r="I55" s="160" t="s">
        <v>40</v>
      </c>
      <c r="J55" s="45" t="str">
        <f>E23</f>
        <v xml:space="preserve"> </v>
      </c>
      <c r="K55" s="52"/>
    </row>
    <row r="56" s="1" customFormat="1" ht="14.4" customHeight="1">
      <c r="B56" s="47"/>
      <c r="C56" s="40" t="s">
        <v>38</v>
      </c>
      <c r="D56" s="48"/>
      <c r="E56" s="48"/>
      <c r="F56" s="35" t="str">
        <f>IF(E20="","",E20)</f>
        <v/>
      </c>
      <c r="G56" s="48"/>
      <c r="H56" s="48"/>
      <c r="I56" s="158"/>
      <c r="J56" s="185"/>
      <c r="K56" s="52"/>
    </row>
    <row r="57" s="1" customFormat="1" ht="10.32" customHeight="1">
      <c r="B57" s="47"/>
      <c r="C57" s="48"/>
      <c r="D57" s="48"/>
      <c r="E57" s="48"/>
      <c r="F57" s="48"/>
      <c r="G57" s="48"/>
      <c r="H57" s="48"/>
      <c r="I57" s="158"/>
      <c r="J57" s="48"/>
      <c r="K57" s="52"/>
    </row>
    <row r="58" s="1" customFormat="1" ht="29.28" customHeight="1">
      <c r="B58" s="47"/>
      <c r="C58" s="186" t="s">
        <v>149</v>
      </c>
      <c r="D58" s="173"/>
      <c r="E58" s="173"/>
      <c r="F58" s="173"/>
      <c r="G58" s="173"/>
      <c r="H58" s="173"/>
      <c r="I58" s="187"/>
      <c r="J58" s="188" t="s">
        <v>150</v>
      </c>
      <c r="K58" s="189"/>
    </row>
    <row r="59" s="1" customFormat="1" ht="10.32" customHeight="1">
      <c r="B59" s="47"/>
      <c r="C59" s="48"/>
      <c r="D59" s="48"/>
      <c r="E59" s="48"/>
      <c r="F59" s="48"/>
      <c r="G59" s="48"/>
      <c r="H59" s="48"/>
      <c r="I59" s="158"/>
      <c r="J59" s="48"/>
      <c r="K59" s="52"/>
    </row>
    <row r="60" s="1" customFormat="1" ht="29.28" customHeight="1">
      <c r="B60" s="47"/>
      <c r="C60" s="190" t="s">
        <v>151</v>
      </c>
      <c r="D60" s="48"/>
      <c r="E60" s="48"/>
      <c r="F60" s="48"/>
      <c r="G60" s="48"/>
      <c r="H60" s="48"/>
      <c r="I60" s="158"/>
      <c r="J60" s="169">
        <f>J86</f>
        <v>0</v>
      </c>
      <c r="K60" s="52"/>
      <c r="AU60" s="24" t="s">
        <v>152</v>
      </c>
    </row>
    <row r="61" s="8" customFormat="1" ht="24.96" customHeight="1">
      <c r="B61" s="191"/>
      <c r="C61" s="192"/>
      <c r="D61" s="193" t="s">
        <v>614</v>
      </c>
      <c r="E61" s="194"/>
      <c r="F61" s="194"/>
      <c r="G61" s="194"/>
      <c r="H61" s="194"/>
      <c r="I61" s="195"/>
      <c r="J61" s="196">
        <f>J87</f>
        <v>0</v>
      </c>
      <c r="K61" s="197"/>
    </row>
    <row r="62" s="9" customFormat="1" ht="19.92" customHeight="1">
      <c r="B62" s="198"/>
      <c r="C62" s="199"/>
      <c r="D62" s="200" t="s">
        <v>681</v>
      </c>
      <c r="E62" s="201"/>
      <c r="F62" s="201"/>
      <c r="G62" s="201"/>
      <c r="H62" s="201"/>
      <c r="I62" s="202"/>
      <c r="J62" s="203">
        <f>J88</f>
        <v>0</v>
      </c>
      <c r="K62" s="204"/>
    </row>
    <row r="63" s="9" customFormat="1" ht="19.92" customHeight="1">
      <c r="B63" s="198"/>
      <c r="C63" s="199"/>
      <c r="D63" s="200" t="s">
        <v>682</v>
      </c>
      <c r="E63" s="201"/>
      <c r="F63" s="201"/>
      <c r="G63" s="201"/>
      <c r="H63" s="201"/>
      <c r="I63" s="202"/>
      <c r="J63" s="203">
        <f>J93</f>
        <v>0</v>
      </c>
      <c r="K63" s="204"/>
    </row>
    <row r="64" s="9" customFormat="1" ht="19.92" customHeight="1">
      <c r="B64" s="198"/>
      <c r="C64" s="199"/>
      <c r="D64" s="200" t="s">
        <v>683</v>
      </c>
      <c r="E64" s="201"/>
      <c r="F64" s="201"/>
      <c r="G64" s="201"/>
      <c r="H64" s="201"/>
      <c r="I64" s="202"/>
      <c r="J64" s="203">
        <f>J96</f>
        <v>0</v>
      </c>
      <c r="K64" s="204"/>
    </row>
    <row r="65" s="1" customFormat="1" ht="21.84" customHeight="1">
      <c r="B65" s="47"/>
      <c r="C65" s="48"/>
      <c r="D65" s="48"/>
      <c r="E65" s="48"/>
      <c r="F65" s="48"/>
      <c r="G65" s="48"/>
      <c r="H65" s="48"/>
      <c r="I65" s="158"/>
      <c r="J65" s="48"/>
      <c r="K65" s="52"/>
    </row>
    <row r="66" s="1" customFormat="1" ht="6.96" customHeight="1">
      <c r="B66" s="68"/>
      <c r="C66" s="69"/>
      <c r="D66" s="69"/>
      <c r="E66" s="69"/>
      <c r="F66" s="69"/>
      <c r="G66" s="69"/>
      <c r="H66" s="69"/>
      <c r="I66" s="180"/>
      <c r="J66" s="69"/>
      <c r="K66" s="70"/>
    </row>
    <row r="70" s="1" customFormat="1" ht="6.96" customHeight="1">
      <c r="B70" s="71"/>
      <c r="C70" s="72"/>
      <c r="D70" s="72"/>
      <c r="E70" s="72"/>
      <c r="F70" s="72"/>
      <c r="G70" s="72"/>
      <c r="H70" s="72"/>
      <c r="I70" s="183"/>
      <c r="J70" s="72"/>
      <c r="K70" s="72"/>
      <c r="L70" s="73"/>
    </row>
    <row r="71" s="1" customFormat="1" ht="36.96" customHeight="1">
      <c r="B71" s="47"/>
      <c r="C71" s="74" t="s">
        <v>156</v>
      </c>
      <c r="D71" s="75"/>
      <c r="E71" s="75"/>
      <c r="F71" s="75"/>
      <c r="G71" s="75"/>
      <c r="H71" s="75"/>
      <c r="I71" s="205"/>
      <c r="J71" s="75"/>
      <c r="K71" s="75"/>
      <c r="L71" s="73"/>
    </row>
    <row r="72" s="1" customFormat="1" ht="6.96" customHeight="1">
      <c r="B72" s="47"/>
      <c r="C72" s="75"/>
      <c r="D72" s="75"/>
      <c r="E72" s="75"/>
      <c r="F72" s="75"/>
      <c r="G72" s="75"/>
      <c r="H72" s="75"/>
      <c r="I72" s="205"/>
      <c r="J72" s="75"/>
      <c r="K72" s="75"/>
      <c r="L72" s="73"/>
    </row>
    <row r="73" s="1" customFormat="1" ht="14.4" customHeight="1">
      <c r="B73" s="47"/>
      <c r="C73" s="77" t="s">
        <v>18</v>
      </c>
      <c r="D73" s="75"/>
      <c r="E73" s="75"/>
      <c r="F73" s="75"/>
      <c r="G73" s="75"/>
      <c r="H73" s="75"/>
      <c r="I73" s="205"/>
      <c r="J73" s="75"/>
      <c r="K73" s="75"/>
      <c r="L73" s="73"/>
    </row>
    <row r="74" s="1" customFormat="1" ht="16.5" customHeight="1">
      <c r="B74" s="47"/>
      <c r="C74" s="75"/>
      <c r="D74" s="75"/>
      <c r="E74" s="206" t="str">
        <f>E7</f>
        <v>Výměna pražců v km 199,257 – 201,565 v úseku Žabokliky - Žatec</v>
      </c>
      <c r="F74" s="77"/>
      <c r="G74" s="77"/>
      <c r="H74" s="77"/>
      <c r="I74" s="205"/>
      <c r="J74" s="75"/>
      <c r="K74" s="75"/>
      <c r="L74" s="73"/>
    </row>
    <row r="75">
      <c r="B75" s="28"/>
      <c r="C75" s="77" t="s">
        <v>144</v>
      </c>
      <c r="D75" s="207"/>
      <c r="E75" s="207"/>
      <c r="F75" s="207"/>
      <c r="G75" s="207"/>
      <c r="H75" s="207"/>
      <c r="I75" s="149"/>
      <c r="J75" s="207"/>
      <c r="K75" s="207"/>
      <c r="L75" s="208"/>
    </row>
    <row r="76" s="1" customFormat="1" ht="16.5" customHeight="1">
      <c r="B76" s="47"/>
      <c r="C76" s="75"/>
      <c r="D76" s="75"/>
      <c r="E76" s="206" t="s">
        <v>669</v>
      </c>
      <c r="F76" s="75"/>
      <c r="G76" s="75"/>
      <c r="H76" s="75"/>
      <c r="I76" s="205"/>
      <c r="J76" s="75"/>
      <c r="K76" s="75"/>
      <c r="L76" s="73"/>
    </row>
    <row r="77" s="1" customFormat="1" ht="14.4" customHeight="1">
      <c r="B77" s="47"/>
      <c r="C77" s="77" t="s">
        <v>146</v>
      </c>
      <c r="D77" s="75"/>
      <c r="E77" s="75"/>
      <c r="F77" s="75"/>
      <c r="G77" s="75"/>
      <c r="H77" s="75"/>
      <c r="I77" s="205"/>
      <c r="J77" s="75"/>
      <c r="K77" s="75"/>
      <c r="L77" s="73"/>
    </row>
    <row r="78" s="1" customFormat="1" ht="17.25" customHeight="1">
      <c r="B78" s="47"/>
      <c r="C78" s="75"/>
      <c r="D78" s="75"/>
      <c r="E78" s="83" t="str">
        <f>E11</f>
        <v>Č42 - VRN - Oprava mostu v km 200,311</v>
      </c>
      <c r="F78" s="75"/>
      <c r="G78" s="75"/>
      <c r="H78" s="75"/>
      <c r="I78" s="205"/>
      <c r="J78" s="75"/>
      <c r="K78" s="75"/>
      <c r="L78" s="73"/>
    </row>
    <row r="79" s="1" customFormat="1" ht="6.96" customHeight="1">
      <c r="B79" s="47"/>
      <c r="C79" s="75"/>
      <c r="D79" s="75"/>
      <c r="E79" s="75"/>
      <c r="F79" s="75"/>
      <c r="G79" s="75"/>
      <c r="H79" s="75"/>
      <c r="I79" s="205"/>
      <c r="J79" s="75"/>
      <c r="K79" s="75"/>
      <c r="L79" s="73"/>
    </row>
    <row r="80" s="1" customFormat="1" ht="18" customHeight="1">
      <c r="B80" s="47"/>
      <c r="C80" s="77" t="s">
        <v>24</v>
      </c>
      <c r="D80" s="75"/>
      <c r="E80" s="75"/>
      <c r="F80" s="209" t="str">
        <f>F14</f>
        <v>TO Žatec</v>
      </c>
      <c r="G80" s="75"/>
      <c r="H80" s="75"/>
      <c r="I80" s="210" t="s">
        <v>26</v>
      </c>
      <c r="J80" s="86" t="str">
        <f>IF(J14="","",J14)</f>
        <v>15. 10. 2018</v>
      </c>
      <c r="K80" s="75"/>
      <c r="L80" s="73"/>
    </row>
    <row r="81" s="1" customFormat="1" ht="6.96" customHeight="1">
      <c r="B81" s="47"/>
      <c r="C81" s="75"/>
      <c r="D81" s="75"/>
      <c r="E81" s="75"/>
      <c r="F81" s="75"/>
      <c r="G81" s="75"/>
      <c r="H81" s="75"/>
      <c r="I81" s="205"/>
      <c r="J81" s="75"/>
      <c r="K81" s="75"/>
      <c r="L81" s="73"/>
    </row>
    <row r="82" s="1" customFormat="1">
      <c r="B82" s="47"/>
      <c r="C82" s="77" t="s">
        <v>32</v>
      </c>
      <c r="D82" s="75"/>
      <c r="E82" s="75"/>
      <c r="F82" s="209" t="str">
        <f>E17</f>
        <v>SŽDC s.o., OŘ UNL, ST Most</v>
      </c>
      <c r="G82" s="75"/>
      <c r="H82" s="75"/>
      <c r="I82" s="210" t="s">
        <v>40</v>
      </c>
      <c r="J82" s="209" t="str">
        <f>E23</f>
        <v xml:space="preserve"> </v>
      </c>
      <c r="K82" s="75"/>
      <c r="L82" s="73"/>
    </row>
    <row r="83" s="1" customFormat="1" ht="14.4" customHeight="1">
      <c r="B83" s="47"/>
      <c r="C83" s="77" t="s">
        <v>38</v>
      </c>
      <c r="D83" s="75"/>
      <c r="E83" s="75"/>
      <c r="F83" s="209" t="str">
        <f>IF(E20="","",E20)</f>
        <v/>
      </c>
      <c r="G83" s="75"/>
      <c r="H83" s="75"/>
      <c r="I83" s="205"/>
      <c r="J83" s="75"/>
      <c r="K83" s="75"/>
      <c r="L83" s="73"/>
    </row>
    <row r="84" s="1" customFormat="1" ht="10.32" customHeight="1">
      <c r="B84" s="47"/>
      <c r="C84" s="75"/>
      <c r="D84" s="75"/>
      <c r="E84" s="75"/>
      <c r="F84" s="75"/>
      <c r="G84" s="75"/>
      <c r="H84" s="75"/>
      <c r="I84" s="205"/>
      <c r="J84" s="75"/>
      <c r="K84" s="75"/>
      <c r="L84" s="73"/>
    </row>
    <row r="85" s="10" customFormat="1" ht="29.28" customHeight="1">
      <c r="B85" s="211"/>
      <c r="C85" s="212" t="s">
        <v>157</v>
      </c>
      <c r="D85" s="213" t="s">
        <v>64</v>
      </c>
      <c r="E85" s="213" t="s">
        <v>60</v>
      </c>
      <c r="F85" s="213" t="s">
        <v>158</v>
      </c>
      <c r="G85" s="213" t="s">
        <v>159</v>
      </c>
      <c r="H85" s="213" t="s">
        <v>160</v>
      </c>
      <c r="I85" s="214" t="s">
        <v>161</v>
      </c>
      <c r="J85" s="213" t="s">
        <v>150</v>
      </c>
      <c r="K85" s="215" t="s">
        <v>162</v>
      </c>
      <c r="L85" s="216"/>
      <c r="M85" s="103" t="s">
        <v>163</v>
      </c>
      <c r="N85" s="104" t="s">
        <v>49</v>
      </c>
      <c r="O85" s="104" t="s">
        <v>164</v>
      </c>
      <c r="P85" s="104" t="s">
        <v>165</v>
      </c>
      <c r="Q85" s="104" t="s">
        <v>166</v>
      </c>
      <c r="R85" s="104" t="s">
        <v>167</v>
      </c>
      <c r="S85" s="104" t="s">
        <v>168</v>
      </c>
      <c r="T85" s="105" t="s">
        <v>169</v>
      </c>
    </row>
    <row r="86" s="1" customFormat="1" ht="29.28" customHeight="1">
      <c r="B86" s="47"/>
      <c r="C86" s="109" t="s">
        <v>151</v>
      </c>
      <c r="D86" s="75"/>
      <c r="E86" s="75"/>
      <c r="F86" s="75"/>
      <c r="G86" s="75"/>
      <c r="H86" s="75"/>
      <c r="I86" s="205"/>
      <c r="J86" s="217">
        <f>BK86</f>
        <v>0</v>
      </c>
      <c r="K86" s="75"/>
      <c r="L86" s="73"/>
      <c r="M86" s="106"/>
      <c r="N86" s="107"/>
      <c r="O86" s="107"/>
      <c r="P86" s="218">
        <f>P87</f>
        <v>0</v>
      </c>
      <c r="Q86" s="107"/>
      <c r="R86" s="218">
        <f>R87</f>
        <v>0</v>
      </c>
      <c r="S86" s="107"/>
      <c r="T86" s="219">
        <f>T87</f>
        <v>0</v>
      </c>
      <c r="AT86" s="24" t="s">
        <v>78</v>
      </c>
      <c r="AU86" s="24" t="s">
        <v>152</v>
      </c>
      <c r="BK86" s="220">
        <f>BK87</f>
        <v>0</v>
      </c>
    </row>
    <row r="87" s="14" customFormat="1" ht="37.44" customHeight="1">
      <c r="B87" s="278"/>
      <c r="C87" s="279"/>
      <c r="D87" s="280" t="s">
        <v>78</v>
      </c>
      <c r="E87" s="281" t="s">
        <v>659</v>
      </c>
      <c r="F87" s="281" t="s">
        <v>109</v>
      </c>
      <c r="G87" s="279"/>
      <c r="H87" s="279"/>
      <c r="I87" s="282"/>
      <c r="J87" s="283">
        <f>BK87</f>
        <v>0</v>
      </c>
      <c r="K87" s="279"/>
      <c r="L87" s="284"/>
      <c r="M87" s="285"/>
      <c r="N87" s="286"/>
      <c r="O87" s="286"/>
      <c r="P87" s="287">
        <f>P88+P93+P96</f>
        <v>0</v>
      </c>
      <c r="Q87" s="286"/>
      <c r="R87" s="287">
        <f>R88+R93+R96</f>
        <v>0</v>
      </c>
      <c r="S87" s="286"/>
      <c r="T87" s="288">
        <f>T88+T93+T96</f>
        <v>0</v>
      </c>
      <c r="AR87" s="289" t="s">
        <v>208</v>
      </c>
      <c r="AT87" s="290" t="s">
        <v>78</v>
      </c>
      <c r="AU87" s="290" t="s">
        <v>79</v>
      </c>
      <c r="AY87" s="289" t="s">
        <v>174</v>
      </c>
      <c r="BK87" s="291">
        <f>BK88+BK93+BK96</f>
        <v>0</v>
      </c>
    </row>
    <row r="88" s="14" customFormat="1" ht="19.92" customHeight="1">
      <c r="B88" s="278"/>
      <c r="C88" s="279"/>
      <c r="D88" s="280" t="s">
        <v>78</v>
      </c>
      <c r="E88" s="292" t="s">
        <v>684</v>
      </c>
      <c r="F88" s="292" t="s">
        <v>685</v>
      </c>
      <c r="G88" s="279"/>
      <c r="H88" s="279"/>
      <c r="I88" s="282"/>
      <c r="J88" s="293">
        <f>BK88</f>
        <v>0</v>
      </c>
      <c r="K88" s="279"/>
      <c r="L88" s="284"/>
      <c r="M88" s="285"/>
      <c r="N88" s="286"/>
      <c r="O88" s="286"/>
      <c r="P88" s="287">
        <f>SUM(P89:P92)</f>
        <v>0</v>
      </c>
      <c r="Q88" s="286"/>
      <c r="R88" s="287">
        <f>SUM(R89:R92)</f>
        <v>0</v>
      </c>
      <c r="S88" s="286"/>
      <c r="T88" s="288">
        <f>SUM(T89:T92)</f>
        <v>0</v>
      </c>
      <c r="AR88" s="289" t="s">
        <v>208</v>
      </c>
      <c r="AT88" s="290" t="s">
        <v>78</v>
      </c>
      <c r="AU88" s="290" t="s">
        <v>86</v>
      </c>
      <c r="AY88" s="289" t="s">
        <v>174</v>
      </c>
      <c r="BK88" s="291">
        <f>SUM(BK89:BK92)</f>
        <v>0</v>
      </c>
    </row>
    <row r="89" s="1" customFormat="1" ht="16.5" customHeight="1">
      <c r="B89" s="47"/>
      <c r="C89" s="221" t="s">
        <v>86</v>
      </c>
      <c r="D89" s="221" t="s">
        <v>170</v>
      </c>
      <c r="E89" s="222" t="s">
        <v>671</v>
      </c>
      <c r="F89" s="223" t="s">
        <v>672</v>
      </c>
      <c r="G89" s="224" t="s">
        <v>686</v>
      </c>
      <c r="H89" s="225">
        <v>1</v>
      </c>
      <c r="I89" s="226"/>
      <c r="J89" s="227">
        <f>ROUND(I89*H89,2)</f>
        <v>0</v>
      </c>
      <c r="K89" s="223" t="s">
        <v>335</v>
      </c>
      <c r="L89" s="73"/>
      <c r="M89" s="228" t="s">
        <v>41</v>
      </c>
      <c r="N89" s="229" t="s">
        <v>52</v>
      </c>
      <c r="O89" s="48"/>
      <c r="P89" s="230">
        <f>O89*H89</f>
        <v>0</v>
      </c>
      <c r="Q89" s="230">
        <v>0</v>
      </c>
      <c r="R89" s="230">
        <f>Q89*H89</f>
        <v>0</v>
      </c>
      <c r="S89" s="230">
        <v>0</v>
      </c>
      <c r="T89" s="231">
        <f>S89*H89</f>
        <v>0</v>
      </c>
      <c r="AR89" s="24" t="s">
        <v>687</v>
      </c>
      <c r="AT89" s="24" t="s">
        <v>170</v>
      </c>
      <c r="AU89" s="24" t="s">
        <v>88</v>
      </c>
      <c r="AY89" s="24" t="s">
        <v>174</v>
      </c>
      <c r="BE89" s="232">
        <f>IF(N89="základní",J89,0)</f>
        <v>0</v>
      </c>
      <c r="BF89" s="232">
        <f>IF(N89="snížená",J89,0)</f>
        <v>0</v>
      </c>
      <c r="BG89" s="232">
        <f>IF(N89="zákl. přenesená",J89,0)</f>
        <v>0</v>
      </c>
      <c r="BH89" s="232">
        <f>IF(N89="sníž. přenesená",J89,0)</f>
        <v>0</v>
      </c>
      <c r="BI89" s="232">
        <f>IF(N89="nulová",J89,0)</f>
        <v>0</v>
      </c>
      <c r="BJ89" s="24" t="s">
        <v>173</v>
      </c>
      <c r="BK89" s="232">
        <f>ROUND(I89*H89,2)</f>
        <v>0</v>
      </c>
      <c r="BL89" s="24" t="s">
        <v>687</v>
      </c>
      <c r="BM89" s="24" t="s">
        <v>688</v>
      </c>
    </row>
    <row r="90" s="1" customFormat="1">
      <c r="B90" s="47"/>
      <c r="C90" s="75"/>
      <c r="D90" s="235" t="s">
        <v>231</v>
      </c>
      <c r="E90" s="75"/>
      <c r="F90" s="276" t="s">
        <v>689</v>
      </c>
      <c r="G90" s="75"/>
      <c r="H90" s="75"/>
      <c r="I90" s="205"/>
      <c r="J90" s="75"/>
      <c r="K90" s="75"/>
      <c r="L90" s="73"/>
      <c r="M90" s="277"/>
      <c r="N90" s="48"/>
      <c r="O90" s="48"/>
      <c r="P90" s="48"/>
      <c r="Q90" s="48"/>
      <c r="R90" s="48"/>
      <c r="S90" s="48"/>
      <c r="T90" s="96"/>
      <c r="AT90" s="24" t="s">
        <v>231</v>
      </c>
      <c r="AU90" s="24" t="s">
        <v>88</v>
      </c>
    </row>
    <row r="91" s="1" customFormat="1" ht="16.5" customHeight="1">
      <c r="B91" s="47"/>
      <c r="C91" s="221" t="s">
        <v>88</v>
      </c>
      <c r="D91" s="221" t="s">
        <v>170</v>
      </c>
      <c r="E91" s="222" t="s">
        <v>690</v>
      </c>
      <c r="F91" s="223" t="s">
        <v>691</v>
      </c>
      <c r="G91" s="224" t="s">
        <v>686</v>
      </c>
      <c r="H91" s="225">
        <v>1</v>
      </c>
      <c r="I91" s="226"/>
      <c r="J91" s="227">
        <f>ROUND(I91*H91,2)</f>
        <v>0</v>
      </c>
      <c r="K91" s="223" t="s">
        <v>335</v>
      </c>
      <c r="L91" s="73"/>
      <c r="M91" s="228" t="s">
        <v>41</v>
      </c>
      <c r="N91" s="229" t="s">
        <v>52</v>
      </c>
      <c r="O91" s="48"/>
      <c r="P91" s="230">
        <f>O91*H91</f>
        <v>0</v>
      </c>
      <c r="Q91" s="230">
        <v>0</v>
      </c>
      <c r="R91" s="230">
        <f>Q91*H91</f>
        <v>0</v>
      </c>
      <c r="S91" s="230">
        <v>0</v>
      </c>
      <c r="T91" s="231">
        <f>S91*H91</f>
        <v>0</v>
      </c>
      <c r="AR91" s="24" t="s">
        <v>687</v>
      </c>
      <c r="AT91" s="24" t="s">
        <v>170</v>
      </c>
      <c r="AU91" s="24" t="s">
        <v>88</v>
      </c>
      <c r="AY91" s="24" t="s">
        <v>174</v>
      </c>
      <c r="BE91" s="232">
        <f>IF(N91="základní",J91,0)</f>
        <v>0</v>
      </c>
      <c r="BF91" s="232">
        <f>IF(N91="snížená",J91,0)</f>
        <v>0</v>
      </c>
      <c r="BG91" s="232">
        <f>IF(N91="zákl. přenesená",J91,0)</f>
        <v>0</v>
      </c>
      <c r="BH91" s="232">
        <f>IF(N91="sníž. přenesená",J91,0)</f>
        <v>0</v>
      </c>
      <c r="BI91" s="232">
        <f>IF(N91="nulová",J91,0)</f>
        <v>0</v>
      </c>
      <c r="BJ91" s="24" t="s">
        <v>173</v>
      </c>
      <c r="BK91" s="232">
        <f>ROUND(I91*H91,2)</f>
        <v>0</v>
      </c>
      <c r="BL91" s="24" t="s">
        <v>687</v>
      </c>
      <c r="BM91" s="24" t="s">
        <v>692</v>
      </c>
    </row>
    <row r="92" s="1" customFormat="1">
      <c r="B92" s="47"/>
      <c r="C92" s="75"/>
      <c r="D92" s="235" t="s">
        <v>231</v>
      </c>
      <c r="E92" s="75"/>
      <c r="F92" s="276" t="s">
        <v>693</v>
      </c>
      <c r="G92" s="75"/>
      <c r="H92" s="75"/>
      <c r="I92" s="205"/>
      <c r="J92" s="75"/>
      <c r="K92" s="75"/>
      <c r="L92" s="73"/>
      <c r="M92" s="277"/>
      <c r="N92" s="48"/>
      <c r="O92" s="48"/>
      <c r="P92" s="48"/>
      <c r="Q92" s="48"/>
      <c r="R92" s="48"/>
      <c r="S92" s="48"/>
      <c r="T92" s="96"/>
      <c r="AT92" s="24" t="s">
        <v>231</v>
      </c>
      <c r="AU92" s="24" t="s">
        <v>88</v>
      </c>
    </row>
    <row r="93" s="14" customFormat="1" ht="29.88" customHeight="1">
      <c r="B93" s="278"/>
      <c r="C93" s="279"/>
      <c r="D93" s="280" t="s">
        <v>78</v>
      </c>
      <c r="E93" s="292" t="s">
        <v>694</v>
      </c>
      <c r="F93" s="292" t="s">
        <v>695</v>
      </c>
      <c r="G93" s="279"/>
      <c r="H93" s="279"/>
      <c r="I93" s="282"/>
      <c r="J93" s="293">
        <f>BK93</f>
        <v>0</v>
      </c>
      <c r="K93" s="279"/>
      <c r="L93" s="284"/>
      <c r="M93" s="285"/>
      <c r="N93" s="286"/>
      <c r="O93" s="286"/>
      <c r="P93" s="287">
        <f>SUM(P94:P95)</f>
        <v>0</v>
      </c>
      <c r="Q93" s="286"/>
      <c r="R93" s="287">
        <f>SUM(R94:R95)</f>
        <v>0</v>
      </c>
      <c r="S93" s="286"/>
      <c r="T93" s="288">
        <f>SUM(T94:T95)</f>
        <v>0</v>
      </c>
      <c r="AR93" s="289" t="s">
        <v>208</v>
      </c>
      <c r="AT93" s="290" t="s">
        <v>78</v>
      </c>
      <c r="AU93" s="290" t="s">
        <v>86</v>
      </c>
      <c r="AY93" s="289" t="s">
        <v>174</v>
      </c>
      <c r="BK93" s="291">
        <f>SUM(BK94:BK95)</f>
        <v>0</v>
      </c>
    </row>
    <row r="94" s="1" customFormat="1" ht="16.5" customHeight="1">
      <c r="B94" s="47"/>
      <c r="C94" s="221" t="s">
        <v>189</v>
      </c>
      <c r="D94" s="221" t="s">
        <v>170</v>
      </c>
      <c r="E94" s="222" t="s">
        <v>674</v>
      </c>
      <c r="F94" s="223" t="s">
        <v>695</v>
      </c>
      <c r="G94" s="224" t="s">
        <v>686</v>
      </c>
      <c r="H94" s="225">
        <v>1</v>
      </c>
      <c r="I94" s="226"/>
      <c r="J94" s="227">
        <f>ROUND(I94*H94,2)</f>
        <v>0</v>
      </c>
      <c r="K94" s="223" t="s">
        <v>335</v>
      </c>
      <c r="L94" s="73"/>
      <c r="M94" s="228" t="s">
        <v>41</v>
      </c>
      <c r="N94" s="229" t="s">
        <v>52</v>
      </c>
      <c r="O94" s="48"/>
      <c r="P94" s="230">
        <f>O94*H94</f>
        <v>0</v>
      </c>
      <c r="Q94" s="230">
        <v>0</v>
      </c>
      <c r="R94" s="230">
        <f>Q94*H94</f>
        <v>0</v>
      </c>
      <c r="S94" s="230">
        <v>0</v>
      </c>
      <c r="T94" s="231">
        <f>S94*H94</f>
        <v>0</v>
      </c>
      <c r="AR94" s="24" t="s">
        <v>687</v>
      </c>
      <c r="AT94" s="24" t="s">
        <v>170</v>
      </c>
      <c r="AU94" s="24" t="s">
        <v>88</v>
      </c>
      <c r="AY94" s="24" t="s">
        <v>174</v>
      </c>
      <c r="BE94" s="232">
        <f>IF(N94="základní",J94,0)</f>
        <v>0</v>
      </c>
      <c r="BF94" s="232">
        <f>IF(N94="snížená",J94,0)</f>
        <v>0</v>
      </c>
      <c r="BG94" s="232">
        <f>IF(N94="zákl. přenesená",J94,0)</f>
        <v>0</v>
      </c>
      <c r="BH94" s="232">
        <f>IF(N94="sníž. přenesená",J94,0)</f>
        <v>0</v>
      </c>
      <c r="BI94" s="232">
        <f>IF(N94="nulová",J94,0)</f>
        <v>0</v>
      </c>
      <c r="BJ94" s="24" t="s">
        <v>173</v>
      </c>
      <c r="BK94" s="232">
        <f>ROUND(I94*H94,2)</f>
        <v>0</v>
      </c>
      <c r="BL94" s="24" t="s">
        <v>687</v>
      </c>
      <c r="BM94" s="24" t="s">
        <v>696</v>
      </c>
    </row>
    <row r="95" s="1" customFormat="1">
      <c r="B95" s="47"/>
      <c r="C95" s="75"/>
      <c r="D95" s="235" t="s">
        <v>231</v>
      </c>
      <c r="E95" s="75"/>
      <c r="F95" s="276" t="s">
        <v>697</v>
      </c>
      <c r="G95" s="75"/>
      <c r="H95" s="75"/>
      <c r="I95" s="205"/>
      <c r="J95" s="75"/>
      <c r="K95" s="75"/>
      <c r="L95" s="73"/>
      <c r="M95" s="277"/>
      <c r="N95" s="48"/>
      <c r="O95" s="48"/>
      <c r="P95" s="48"/>
      <c r="Q95" s="48"/>
      <c r="R95" s="48"/>
      <c r="S95" s="48"/>
      <c r="T95" s="96"/>
      <c r="AT95" s="24" t="s">
        <v>231</v>
      </c>
      <c r="AU95" s="24" t="s">
        <v>88</v>
      </c>
    </row>
    <row r="96" s="14" customFormat="1" ht="29.88" customHeight="1">
      <c r="B96" s="278"/>
      <c r="C96" s="279"/>
      <c r="D96" s="280" t="s">
        <v>78</v>
      </c>
      <c r="E96" s="292" t="s">
        <v>698</v>
      </c>
      <c r="F96" s="292" t="s">
        <v>699</v>
      </c>
      <c r="G96" s="279"/>
      <c r="H96" s="279"/>
      <c r="I96" s="282"/>
      <c r="J96" s="293">
        <f>BK96</f>
        <v>0</v>
      </c>
      <c r="K96" s="279"/>
      <c r="L96" s="284"/>
      <c r="M96" s="285"/>
      <c r="N96" s="286"/>
      <c r="O96" s="286"/>
      <c r="P96" s="287">
        <f>SUM(P97:P98)</f>
        <v>0</v>
      </c>
      <c r="Q96" s="286"/>
      <c r="R96" s="287">
        <f>SUM(R97:R98)</f>
        <v>0</v>
      </c>
      <c r="S96" s="286"/>
      <c r="T96" s="288">
        <f>SUM(T97:T98)</f>
        <v>0</v>
      </c>
      <c r="AR96" s="289" t="s">
        <v>208</v>
      </c>
      <c r="AT96" s="290" t="s">
        <v>78</v>
      </c>
      <c r="AU96" s="290" t="s">
        <v>86</v>
      </c>
      <c r="AY96" s="289" t="s">
        <v>174</v>
      </c>
      <c r="BK96" s="291">
        <f>SUM(BK97:BK98)</f>
        <v>0</v>
      </c>
    </row>
    <row r="97" s="1" customFormat="1" ht="16.5" customHeight="1">
      <c r="B97" s="47"/>
      <c r="C97" s="221" t="s">
        <v>173</v>
      </c>
      <c r="D97" s="221" t="s">
        <v>170</v>
      </c>
      <c r="E97" s="222" t="s">
        <v>700</v>
      </c>
      <c r="F97" s="223" t="s">
        <v>701</v>
      </c>
      <c r="G97" s="224" t="s">
        <v>686</v>
      </c>
      <c r="H97" s="225">
        <v>1</v>
      </c>
      <c r="I97" s="226"/>
      <c r="J97" s="227">
        <f>ROUND(I97*H97,2)</f>
        <v>0</v>
      </c>
      <c r="K97" s="223" t="s">
        <v>335</v>
      </c>
      <c r="L97" s="73"/>
      <c r="M97" s="228" t="s">
        <v>41</v>
      </c>
      <c r="N97" s="229" t="s">
        <v>52</v>
      </c>
      <c r="O97" s="48"/>
      <c r="P97" s="230">
        <f>O97*H97</f>
        <v>0</v>
      </c>
      <c r="Q97" s="230">
        <v>0</v>
      </c>
      <c r="R97" s="230">
        <f>Q97*H97</f>
        <v>0</v>
      </c>
      <c r="S97" s="230">
        <v>0</v>
      </c>
      <c r="T97" s="231">
        <f>S97*H97</f>
        <v>0</v>
      </c>
      <c r="AR97" s="24" t="s">
        <v>687</v>
      </c>
      <c r="AT97" s="24" t="s">
        <v>170</v>
      </c>
      <c r="AU97" s="24" t="s">
        <v>88</v>
      </c>
      <c r="AY97" s="24" t="s">
        <v>174</v>
      </c>
      <c r="BE97" s="232">
        <f>IF(N97="základní",J97,0)</f>
        <v>0</v>
      </c>
      <c r="BF97" s="232">
        <f>IF(N97="snížená",J97,0)</f>
        <v>0</v>
      </c>
      <c r="BG97" s="232">
        <f>IF(N97="zákl. přenesená",J97,0)</f>
        <v>0</v>
      </c>
      <c r="BH97" s="232">
        <f>IF(N97="sníž. přenesená",J97,0)</f>
        <v>0</v>
      </c>
      <c r="BI97" s="232">
        <f>IF(N97="nulová",J97,0)</f>
        <v>0</v>
      </c>
      <c r="BJ97" s="24" t="s">
        <v>173</v>
      </c>
      <c r="BK97" s="232">
        <f>ROUND(I97*H97,2)</f>
        <v>0</v>
      </c>
      <c r="BL97" s="24" t="s">
        <v>687</v>
      </c>
      <c r="BM97" s="24" t="s">
        <v>702</v>
      </c>
    </row>
    <row r="98" s="1" customFormat="1">
      <c r="B98" s="47"/>
      <c r="C98" s="75"/>
      <c r="D98" s="235" t="s">
        <v>231</v>
      </c>
      <c r="E98" s="75"/>
      <c r="F98" s="276" t="s">
        <v>703</v>
      </c>
      <c r="G98" s="75"/>
      <c r="H98" s="75"/>
      <c r="I98" s="205"/>
      <c r="J98" s="75"/>
      <c r="K98" s="75"/>
      <c r="L98" s="73"/>
      <c r="M98" s="302"/>
      <c r="N98" s="298"/>
      <c r="O98" s="298"/>
      <c r="P98" s="298"/>
      <c r="Q98" s="298"/>
      <c r="R98" s="298"/>
      <c r="S98" s="298"/>
      <c r="T98" s="303"/>
      <c r="AT98" s="24" t="s">
        <v>231</v>
      </c>
      <c r="AU98" s="24" t="s">
        <v>88</v>
      </c>
    </row>
    <row r="99" s="1" customFormat="1" ht="6.96" customHeight="1">
      <c r="B99" s="68"/>
      <c r="C99" s="69"/>
      <c r="D99" s="69"/>
      <c r="E99" s="69"/>
      <c r="F99" s="69"/>
      <c r="G99" s="69"/>
      <c r="H99" s="69"/>
      <c r="I99" s="180"/>
      <c r="J99" s="69"/>
      <c r="K99" s="69"/>
      <c r="L99" s="73"/>
    </row>
  </sheetData>
  <sheetProtection sheet="1" autoFilter="0" formatColumns="0" formatRows="0" objects="1" scenarios="1" spinCount="100000" saltValue="1pPZDzF1dcxXNShYbTAeXg1/XrkujdLfa3/v+hGnaDheguePvuhaoj72NO54VgvMSaZ3+RJC+Wy7sGFuEbCzbg==" hashValue="MlvkiWBD4yJI7KWCZvXU3DUsMwrU8ER8jyaTwzIuOtpFyS8VPkXhghs2qs6cp4zsOVJfjx97D8SvG6n6zf4jyg==" algorithmName="SHA-512" password="CC35"/>
  <autoFilter ref="C85:K98"/>
  <mergeCells count="13">
    <mergeCell ref="E7:H7"/>
    <mergeCell ref="E9:H9"/>
    <mergeCell ref="E11:H11"/>
    <mergeCell ref="E26:H26"/>
    <mergeCell ref="E47:H47"/>
    <mergeCell ref="E49:H49"/>
    <mergeCell ref="E51:H51"/>
    <mergeCell ref="J55:J56"/>
    <mergeCell ref="E74:H74"/>
    <mergeCell ref="E76:H76"/>
    <mergeCell ref="E78:H78"/>
    <mergeCell ref="G1:H1"/>
    <mergeCell ref="L2:V2"/>
  </mergeCells>
  <hyperlinks>
    <hyperlink ref="F1:G1" location="C2" display="1) Krycí list soupisu"/>
    <hyperlink ref="G1:H1" location="C58" display="2) Rekapitulace"/>
    <hyperlink ref="J1" location="C85" display="3) Soupis prací"/>
    <hyperlink ref="L1:V1" location="'Rekapitulace zakázky'!C2" display="Rekapitulace zakázk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8.xml><?xml version="1.0" encoding="utf-8"?>
<worksheet xmlns:r="http://schemas.openxmlformats.org/officeDocument/2006/relationships" xmlns="http://schemas.openxmlformats.org/spreadsheetml/2006/main">
  <sheetPr>
    <pageSetUpPr fitToPage="1"/>
  </sheetPr>
  <sheetViews>
    <sheetView showGridLines="0" workbookViewId="0"/>
  </sheetViews>
  <sheetFormatPr defaultRowHeight="13.5"/>
  <cols>
    <col min="1" max="1" width="8.33" style="304" customWidth="1"/>
    <col min="2" max="2" width="1.664063" style="304" customWidth="1"/>
    <col min="3" max="4" width="5" style="304" customWidth="1"/>
    <col min="5" max="5" width="11.67" style="304" customWidth="1"/>
    <col min="6" max="6" width="9.17" style="304" customWidth="1"/>
    <col min="7" max="7" width="5" style="304" customWidth="1"/>
    <col min="8" max="8" width="77.83" style="304" customWidth="1"/>
    <col min="9" max="10" width="20" style="304" customWidth="1"/>
    <col min="11" max="11" width="1.664063" style="304" customWidth="1"/>
  </cols>
  <sheetData>
    <row r="1" ht="37.5" customHeight="1"/>
    <row r="2" ht="7.5" customHeight="1">
      <c r="B2" s="305"/>
      <c r="C2" s="306"/>
      <c r="D2" s="306"/>
      <c r="E2" s="306"/>
      <c r="F2" s="306"/>
      <c r="G2" s="306"/>
      <c r="H2" s="306"/>
      <c r="I2" s="306"/>
      <c r="J2" s="306"/>
      <c r="K2" s="307"/>
    </row>
    <row r="3" s="15" customFormat="1" ht="45" customHeight="1">
      <c r="B3" s="308"/>
      <c r="C3" s="309" t="s">
        <v>704</v>
      </c>
      <c r="D3" s="309"/>
      <c r="E3" s="309"/>
      <c r="F3" s="309"/>
      <c r="G3" s="309"/>
      <c r="H3" s="309"/>
      <c r="I3" s="309"/>
      <c r="J3" s="309"/>
      <c r="K3" s="310"/>
    </row>
    <row r="4" ht="25.5" customHeight="1">
      <c r="B4" s="311"/>
      <c r="C4" s="312" t="s">
        <v>705</v>
      </c>
      <c r="D4" s="312"/>
      <c r="E4" s="312"/>
      <c r="F4" s="312"/>
      <c r="G4" s="312"/>
      <c r="H4" s="312"/>
      <c r="I4" s="312"/>
      <c r="J4" s="312"/>
      <c r="K4" s="313"/>
    </row>
    <row r="5" ht="5.25" customHeight="1">
      <c r="B5" s="311"/>
      <c r="C5" s="314"/>
      <c r="D5" s="314"/>
      <c r="E5" s="314"/>
      <c r="F5" s="314"/>
      <c r="G5" s="314"/>
      <c r="H5" s="314"/>
      <c r="I5" s="314"/>
      <c r="J5" s="314"/>
      <c r="K5" s="313"/>
    </row>
    <row r="6" ht="15" customHeight="1">
      <c r="B6" s="311"/>
      <c r="C6" s="315" t="s">
        <v>706</v>
      </c>
      <c r="D6" s="315"/>
      <c r="E6" s="315"/>
      <c r="F6" s="315"/>
      <c r="G6" s="315"/>
      <c r="H6" s="315"/>
      <c r="I6" s="315"/>
      <c r="J6" s="315"/>
      <c r="K6" s="313"/>
    </row>
    <row r="7" ht="15" customHeight="1">
      <c r="B7" s="316"/>
      <c r="C7" s="315" t="s">
        <v>707</v>
      </c>
      <c r="D7" s="315"/>
      <c r="E7" s="315"/>
      <c r="F7" s="315"/>
      <c r="G7" s="315"/>
      <c r="H7" s="315"/>
      <c r="I7" s="315"/>
      <c r="J7" s="315"/>
      <c r="K7" s="313"/>
    </row>
    <row r="8" ht="12.75" customHeight="1">
      <c r="B8" s="316"/>
      <c r="C8" s="315"/>
      <c r="D8" s="315"/>
      <c r="E8" s="315"/>
      <c r="F8" s="315"/>
      <c r="G8" s="315"/>
      <c r="H8" s="315"/>
      <c r="I8" s="315"/>
      <c r="J8" s="315"/>
      <c r="K8" s="313"/>
    </row>
    <row r="9" ht="15" customHeight="1">
      <c r="B9" s="316"/>
      <c r="C9" s="315" t="s">
        <v>708</v>
      </c>
      <c r="D9" s="315"/>
      <c r="E9" s="315"/>
      <c r="F9" s="315"/>
      <c r="G9" s="315"/>
      <c r="H9" s="315"/>
      <c r="I9" s="315"/>
      <c r="J9" s="315"/>
      <c r="K9" s="313"/>
    </row>
    <row r="10" ht="15" customHeight="1">
      <c r="B10" s="316"/>
      <c r="C10" s="315"/>
      <c r="D10" s="315" t="s">
        <v>709</v>
      </c>
      <c r="E10" s="315"/>
      <c r="F10" s="315"/>
      <c r="G10" s="315"/>
      <c r="H10" s="315"/>
      <c r="I10" s="315"/>
      <c r="J10" s="315"/>
      <c r="K10" s="313"/>
    </row>
    <row r="11" ht="15" customHeight="1">
      <c r="B11" s="316"/>
      <c r="C11" s="317"/>
      <c r="D11" s="315" t="s">
        <v>710</v>
      </c>
      <c r="E11" s="315"/>
      <c r="F11" s="315"/>
      <c r="G11" s="315"/>
      <c r="H11" s="315"/>
      <c r="I11" s="315"/>
      <c r="J11" s="315"/>
      <c r="K11" s="313"/>
    </row>
    <row r="12" ht="12.75" customHeight="1">
      <c r="B12" s="316"/>
      <c r="C12" s="317"/>
      <c r="D12" s="317"/>
      <c r="E12" s="317"/>
      <c r="F12" s="317"/>
      <c r="G12" s="317"/>
      <c r="H12" s="317"/>
      <c r="I12" s="317"/>
      <c r="J12" s="317"/>
      <c r="K12" s="313"/>
    </row>
    <row r="13" ht="15" customHeight="1">
      <c r="B13" s="316"/>
      <c r="C13" s="317"/>
      <c r="D13" s="315" t="s">
        <v>711</v>
      </c>
      <c r="E13" s="315"/>
      <c r="F13" s="315"/>
      <c r="G13" s="315"/>
      <c r="H13" s="315"/>
      <c r="I13" s="315"/>
      <c r="J13" s="315"/>
      <c r="K13" s="313"/>
    </row>
    <row r="14" ht="15" customHeight="1">
      <c r="B14" s="316"/>
      <c r="C14" s="317"/>
      <c r="D14" s="315" t="s">
        <v>712</v>
      </c>
      <c r="E14" s="315"/>
      <c r="F14" s="315"/>
      <c r="G14" s="315"/>
      <c r="H14" s="315"/>
      <c r="I14" s="315"/>
      <c r="J14" s="315"/>
      <c r="K14" s="313"/>
    </row>
    <row r="15" ht="15" customHeight="1">
      <c r="B15" s="316"/>
      <c r="C15" s="317"/>
      <c r="D15" s="315" t="s">
        <v>713</v>
      </c>
      <c r="E15" s="315"/>
      <c r="F15" s="315"/>
      <c r="G15" s="315"/>
      <c r="H15" s="315"/>
      <c r="I15" s="315"/>
      <c r="J15" s="315"/>
      <c r="K15" s="313"/>
    </row>
    <row r="16" ht="15" customHeight="1">
      <c r="B16" s="316"/>
      <c r="C16" s="317"/>
      <c r="D16" s="317"/>
      <c r="E16" s="318" t="s">
        <v>85</v>
      </c>
      <c r="F16" s="315" t="s">
        <v>714</v>
      </c>
      <c r="G16" s="315"/>
      <c r="H16" s="315"/>
      <c r="I16" s="315"/>
      <c r="J16" s="315"/>
      <c r="K16" s="313"/>
    </row>
    <row r="17" ht="15" customHeight="1">
      <c r="B17" s="316"/>
      <c r="C17" s="317"/>
      <c r="D17" s="317"/>
      <c r="E17" s="318" t="s">
        <v>715</v>
      </c>
      <c r="F17" s="315" t="s">
        <v>716</v>
      </c>
      <c r="G17" s="315"/>
      <c r="H17" s="315"/>
      <c r="I17" s="315"/>
      <c r="J17" s="315"/>
      <c r="K17" s="313"/>
    </row>
    <row r="18" ht="15" customHeight="1">
      <c r="B18" s="316"/>
      <c r="C18" s="317"/>
      <c r="D18" s="317"/>
      <c r="E18" s="318" t="s">
        <v>717</v>
      </c>
      <c r="F18" s="315" t="s">
        <v>718</v>
      </c>
      <c r="G18" s="315"/>
      <c r="H18" s="315"/>
      <c r="I18" s="315"/>
      <c r="J18" s="315"/>
      <c r="K18" s="313"/>
    </row>
    <row r="19" ht="15" customHeight="1">
      <c r="B19" s="316"/>
      <c r="C19" s="317"/>
      <c r="D19" s="317"/>
      <c r="E19" s="318" t="s">
        <v>719</v>
      </c>
      <c r="F19" s="315" t="s">
        <v>720</v>
      </c>
      <c r="G19" s="315"/>
      <c r="H19" s="315"/>
      <c r="I19" s="315"/>
      <c r="J19" s="315"/>
      <c r="K19" s="313"/>
    </row>
    <row r="20" ht="15" customHeight="1">
      <c r="B20" s="316"/>
      <c r="C20" s="317"/>
      <c r="D20" s="317"/>
      <c r="E20" s="318" t="s">
        <v>280</v>
      </c>
      <c r="F20" s="315" t="s">
        <v>281</v>
      </c>
      <c r="G20" s="315"/>
      <c r="H20" s="315"/>
      <c r="I20" s="315"/>
      <c r="J20" s="315"/>
      <c r="K20" s="313"/>
    </row>
    <row r="21" ht="15" customHeight="1">
      <c r="B21" s="316"/>
      <c r="C21" s="317"/>
      <c r="D21" s="317"/>
      <c r="E21" s="318" t="s">
        <v>91</v>
      </c>
      <c r="F21" s="315" t="s">
        <v>721</v>
      </c>
      <c r="G21" s="315"/>
      <c r="H21" s="315"/>
      <c r="I21" s="315"/>
      <c r="J21" s="315"/>
      <c r="K21" s="313"/>
    </row>
    <row r="22" ht="12.75" customHeight="1">
      <c r="B22" s="316"/>
      <c r="C22" s="317"/>
      <c r="D22" s="317"/>
      <c r="E22" s="317"/>
      <c r="F22" s="317"/>
      <c r="G22" s="317"/>
      <c r="H22" s="317"/>
      <c r="I22" s="317"/>
      <c r="J22" s="317"/>
      <c r="K22" s="313"/>
    </row>
    <row r="23" ht="15" customHeight="1">
      <c r="B23" s="316"/>
      <c r="C23" s="315" t="s">
        <v>722</v>
      </c>
      <c r="D23" s="315"/>
      <c r="E23" s="315"/>
      <c r="F23" s="315"/>
      <c r="G23" s="315"/>
      <c r="H23" s="315"/>
      <c r="I23" s="315"/>
      <c r="J23" s="315"/>
      <c r="K23" s="313"/>
    </row>
    <row r="24" ht="15" customHeight="1">
      <c r="B24" s="316"/>
      <c r="C24" s="315" t="s">
        <v>723</v>
      </c>
      <c r="D24" s="315"/>
      <c r="E24" s="315"/>
      <c r="F24" s="315"/>
      <c r="G24" s="315"/>
      <c r="H24" s="315"/>
      <c r="I24" s="315"/>
      <c r="J24" s="315"/>
      <c r="K24" s="313"/>
    </row>
    <row r="25" ht="15" customHeight="1">
      <c r="B25" s="316"/>
      <c r="C25" s="315"/>
      <c r="D25" s="315" t="s">
        <v>724</v>
      </c>
      <c r="E25" s="315"/>
      <c r="F25" s="315"/>
      <c r="G25" s="315"/>
      <c r="H25" s="315"/>
      <c r="I25" s="315"/>
      <c r="J25" s="315"/>
      <c r="K25" s="313"/>
    </row>
    <row r="26" ht="15" customHeight="1">
      <c r="B26" s="316"/>
      <c r="C26" s="317"/>
      <c r="D26" s="315" t="s">
        <v>725</v>
      </c>
      <c r="E26" s="315"/>
      <c r="F26" s="315"/>
      <c r="G26" s="315"/>
      <c r="H26" s="315"/>
      <c r="I26" s="315"/>
      <c r="J26" s="315"/>
      <c r="K26" s="313"/>
    </row>
    <row r="27" ht="12.75" customHeight="1">
      <c r="B27" s="316"/>
      <c r="C27" s="317"/>
      <c r="D27" s="317"/>
      <c r="E27" s="317"/>
      <c r="F27" s="317"/>
      <c r="G27" s="317"/>
      <c r="H27" s="317"/>
      <c r="I27" s="317"/>
      <c r="J27" s="317"/>
      <c r="K27" s="313"/>
    </row>
    <row r="28" ht="15" customHeight="1">
      <c r="B28" s="316"/>
      <c r="C28" s="317"/>
      <c r="D28" s="315" t="s">
        <v>726</v>
      </c>
      <c r="E28" s="315"/>
      <c r="F28" s="315"/>
      <c r="G28" s="315"/>
      <c r="H28" s="315"/>
      <c r="I28" s="315"/>
      <c r="J28" s="315"/>
      <c r="K28" s="313"/>
    </row>
    <row r="29" ht="15" customHeight="1">
      <c r="B29" s="316"/>
      <c r="C29" s="317"/>
      <c r="D29" s="315" t="s">
        <v>727</v>
      </c>
      <c r="E29" s="315"/>
      <c r="F29" s="315"/>
      <c r="G29" s="315"/>
      <c r="H29" s="315"/>
      <c r="I29" s="315"/>
      <c r="J29" s="315"/>
      <c r="K29" s="313"/>
    </row>
    <row r="30" ht="12.75" customHeight="1">
      <c r="B30" s="316"/>
      <c r="C30" s="317"/>
      <c r="D30" s="317"/>
      <c r="E30" s="317"/>
      <c r="F30" s="317"/>
      <c r="G30" s="317"/>
      <c r="H30" s="317"/>
      <c r="I30" s="317"/>
      <c r="J30" s="317"/>
      <c r="K30" s="313"/>
    </row>
    <row r="31" ht="15" customHeight="1">
      <c r="B31" s="316"/>
      <c r="C31" s="317"/>
      <c r="D31" s="315" t="s">
        <v>728</v>
      </c>
      <c r="E31" s="315"/>
      <c r="F31" s="315"/>
      <c r="G31" s="315"/>
      <c r="H31" s="315"/>
      <c r="I31" s="315"/>
      <c r="J31" s="315"/>
      <c r="K31" s="313"/>
    </row>
    <row r="32" ht="15" customHeight="1">
      <c r="B32" s="316"/>
      <c r="C32" s="317"/>
      <c r="D32" s="315" t="s">
        <v>729</v>
      </c>
      <c r="E32" s="315"/>
      <c r="F32" s="315"/>
      <c r="G32" s="315"/>
      <c r="H32" s="315"/>
      <c r="I32" s="315"/>
      <c r="J32" s="315"/>
      <c r="K32" s="313"/>
    </row>
    <row r="33" ht="15" customHeight="1">
      <c r="B33" s="316"/>
      <c r="C33" s="317"/>
      <c r="D33" s="315" t="s">
        <v>730</v>
      </c>
      <c r="E33" s="315"/>
      <c r="F33" s="315"/>
      <c r="G33" s="315"/>
      <c r="H33" s="315"/>
      <c r="I33" s="315"/>
      <c r="J33" s="315"/>
      <c r="K33" s="313"/>
    </row>
    <row r="34" ht="15" customHeight="1">
      <c r="B34" s="316"/>
      <c r="C34" s="317"/>
      <c r="D34" s="315"/>
      <c r="E34" s="319" t="s">
        <v>157</v>
      </c>
      <c r="F34" s="315"/>
      <c r="G34" s="315" t="s">
        <v>731</v>
      </c>
      <c r="H34" s="315"/>
      <c r="I34" s="315"/>
      <c r="J34" s="315"/>
      <c r="K34" s="313"/>
    </row>
    <row r="35" ht="30.75" customHeight="1">
      <c r="B35" s="316"/>
      <c r="C35" s="317"/>
      <c r="D35" s="315"/>
      <c r="E35" s="319" t="s">
        <v>732</v>
      </c>
      <c r="F35" s="315"/>
      <c r="G35" s="315" t="s">
        <v>733</v>
      </c>
      <c r="H35" s="315"/>
      <c r="I35" s="315"/>
      <c r="J35" s="315"/>
      <c r="K35" s="313"/>
    </row>
    <row r="36" ht="15" customHeight="1">
      <c r="B36" s="316"/>
      <c r="C36" s="317"/>
      <c r="D36" s="315"/>
      <c r="E36" s="319" t="s">
        <v>60</v>
      </c>
      <c r="F36" s="315"/>
      <c r="G36" s="315" t="s">
        <v>734</v>
      </c>
      <c r="H36" s="315"/>
      <c r="I36" s="315"/>
      <c r="J36" s="315"/>
      <c r="K36" s="313"/>
    </row>
    <row r="37" ht="15" customHeight="1">
      <c r="B37" s="316"/>
      <c r="C37" s="317"/>
      <c r="D37" s="315"/>
      <c r="E37" s="319" t="s">
        <v>158</v>
      </c>
      <c r="F37" s="315"/>
      <c r="G37" s="315" t="s">
        <v>735</v>
      </c>
      <c r="H37" s="315"/>
      <c r="I37" s="315"/>
      <c r="J37" s="315"/>
      <c r="K37" s="313"/>
    </row>
    <row r="38" ht="15" customHeight="1">
      <c r="B38" s="316"/>
      <c r="C38" s="317"/>
      <c r="D38" s="315"/>
      <c r="E38" s="319" t="s">
        <v>159</v>
      </c>
      <c r="F38" s="315"/>
      <c r="G38" s="315" t="s">
        <v>736</v>
      </c>
      <c r="H38" s="315"/>
      <c r="I38" s="315"/>
      <c r="J38" s="315"/>
      <c r="K38" s="313"/>
    </row>
    <row r="39" ht="15" customHeight="1">
      <c r="B39" s="316"/>
      <c r="C39" s="317"/>
      <c r="D39" s="315"/>
      <c r="E39" s="319" t="s">
        <v>160</v>
      </c>
      <c r="F39" s="315"/>
      <c r="G39" s="315" t="s">
        <v>737</v>
      </c>
      <c r="H39" s="315"/>
      <c r="I39" s="315"/>
      <c r="J39" s="315"/>
      <c r="K39" s="313"/>
    </row>
    <row r="40" ht="15" customHeight="1">
      <c r="B40" s="316"/>
      <c r="C40" s="317"/>
      <c r="D40" s="315"/>
      <c r="E40" s="319" t="s">
        <v>738</v>
      </c>
      <c r="F40" s="315"/>
      <c r="G40" s="315" t="s">
        <v>739</v>
      </c>
      <c r="H40" s="315"/>
      <c r="I40" s="315"/>
      <c r="J40" s="315"/>
      <c r="K40" s="313"/>
    </row>
    <row r="41" ht="15" customHeight="1">
      <c r="B41" s="316"/>
      <c r="C41" s="317"/>
      <c r="D41" s="315"/>
      <c r="E41" s="319"/>
      <c r="F41" s="315"/>
      <c r="G41" s="315" t="s">
        <v>740</v>
      </c>
      <c r="H41" s="315"/>
      <c r="I41" s="315"/>
      <c r="J41" s="315"/>
      <c r="K41" s="313"/>
    </row>
    <row r="42" ht="15" customHeight="1">
      <c r="B42" s="316"/>
      <c r="C42" s="317"/>
      <c r="D42" s="315"/>
      <c r="E42" s="319" t="s">
        <v>741</v>
      </c>
      <c r="F42" s="315"/>
      <c r="G42" s="315" t="s">
        <v>742</v>
      </c>
      <c r="H42" s="315"/>
      <c r="I42" s="315"/>
      <c r="J42" s="315"/>
      <c r="K42" s="313"/>
    </row>
    <row r="43" ht="15" customHeight="1">
      <c r="B43" s="316"/>
      <c r="C43" s="317"/>
      <c r="D43" s="315"/>
      <c r="E43" s="319" t="s">
        <v>162</v>
      </c>
      <c r="F43" s="315"/>
      <c r="G43" s="315" t="s">
        <v>743</v>
      </c>
      <c r="H43" s="315"/>
      <c r="I43" s="315"/>
      <c r="J43" s="315"/>
      <c r="K43" s="313"/>
    </row>
    <row r="44" ht="12.75" customHeight="1">
      <c r="B44" s="316"/>
      <c r="C44" s="317"/>
      <c r="D44" s="315"/>
      <c r="E44" s="315"/>
      <c r="F44" s="315"/>
      <c r="G44" s="315"/>
      <c r="H44" s="315"/>
      <c r="I44" s="315"/>
      <c r="J44" s="315"/>
      <c r="K44" s="313"/>
    </row>
    <row r="45" ht="15" customHeight="1">
      <c r="B45" s="316"/>
      <c r="C45" s="317"/>
      <c r="D45" s="315" t="s">
        <v>744</v>
      </c>
      <c r="E45" s="315"/>
      <c r="F45" s="315"/>
      <c r="G45" s="315"/>
      <c r="H45" s="315"/>
      <c r="I45" s="315"/>
      <c r="J45" s="315"/>
      <c r="K45" s="313"/>
    </row>
    <row r="46" ht="15" customHeight="1">
      <c r="B46" s="316"/>
      <c r="C46" s="317"/>
      <c r="D46" s="317"/>
      <c r="E46" s="315" t="s">
        <v>745</v>
      </c>
      <c r="F46" s="315"/>
      <c r="G46" s="315"/>
      <c r="H46" s="315"/>
      <c r="I46" s="315"/>
      <c r="J46" s="315"/>
      <c r="K46" s="313"/>
    </row>
    <row r="47" ht="15" customHeight="1">
      <c r="B47" s="316"/>
      <c r="C47" s="317"/>
      <c r="D47" s="317"/>
      <c r="E47" s="315" t="s">
        <v>746</v>
      </c>
      <c r="F47" s="315"/>
      <c r="G47" s="315"/>
      <c r="H47" s="315"/>
      <c r="I47" s="315"/>
      <c r="J47" s="315"/>
      <c r="K47" s="313"/>
    </row>
    <row r="48" ht="15" customHeight="1">
      <c r="B48" s="316"/>
      <c r="C48" s="317"/>
      <c r="D48" s="317"/>
      <c r="E48" s="315" t="s">
        <v>747</v>
      </c>
      <c r="F48" s="315"/>
      <c r="G48" s="315"/>
      <c r="H48" s="315"/>
      <c r="I48" s="315"/>
      <c r="J48" s="315"/>
      <c r="K48" s="313"/>
    </row>
    <row r="49" ht="15" customHeight="1">
      <c r="B49" s="316"/>
      <c r="C49" s="317"/>
      <c r="D49" s="315" t="s">
        <v>748</v>
      </c>
      <c r="E49" s="315"/>
      <c r="F49" s="315"/>
      <c r="G49" s="315"/>
      <c r="H49" s="315"/>
      <c r="I49" s="315"/>
      <c r="J49" s="315"/>
      <c r="K49" s="313"/>
    </row>
    <row r="50" ht="25.5" customHeight="1">
      <c r="B50" s="311"/>
      <c r="C50" s="312" t="s">
        <v>749</v>
      </c>
      <c r="D50" s="312"/>
      <c r="E50" s="312"/>
      <c r="F50" s="312"/>
      <c r="G50" s="312"/>
      <c r="H50" s="312"/>
      <c r="I50" s="312"/>
      <c r="J50" s="312"/>
      <c r="K50" s="313"/>
    </row>
    <row r="51" ht="5.25" customHeight="1">
      <c r="B51" s="311"/>
      <c r="C51" s="314"/>
      <c r="D51" s="314"/>
      <c r="E51" s="314"/>
      <c r="F51" s="314"/>
      <c r="G51" s="314"/>
      <c r="H51" s="314"/>
      <c r="I51" s="314"/>
      <c r="J51" s="314"/>
      <c r="K51" s="313"/>
    </row>
    <row r="52" ht="15" customHeight="1">
      <c r="B52" s="311"/>
      <c r="C52" s="315" t="s">
        <v>750</v>
      </c>
      <c r="D52" s="315"/>
      <c r="E52" s="315"/>
      <c r="F52" s="315"/>
      <c r="G52" s="315"/>
      <c r="H52" s="315"/>
      <c r="I52" s="315"/>
      <c r="J52" s="315"/>
      <c r="K52" s="313"/>
    </row>
    <row r="53" ht="15" customHeight="1">
      <c r="B53" s="311"/>
      <c r="C53" s="315" t="s">
        <v>751</v>
      </c>
      <c r="D53" s="315"/>
      <c r="E53" s="315"/>
      <c r="F53" s="315"/>
      <c r="G53" s="315"/>
      <c r="H53" s="315"/>
      <c r="I53" s="315"/>
      <c r="J53" s="315"/>
      <c r="K53" s="313"/>
    </row>
    <row r="54" ht="12.75" customHeight="1">
      <c r="B54" s="311"/>
      <c r="C54" s="315"/>
      <c r="D54" s="315"/>
      <c r="E54" s="315"/>
      <c r="F54" s="315"/>
      <c r="G54" s="315"/>
      <c r="H54" s="315"/>
      <c r="I54" s="315"/>
      <c r="J54" s="315"/>
      <c r="K54" s="313"/>
    </row>
    <row r="55" ht="15" customHeight="1">
      <c r="B55" s="311"/>
      <c r="C55" s="315" t="s">
        <v>752</v>
      </c>
      <c r="D55" s="315"/>
      <c r="E55" s="315"/>
      <c r="F55" s="315"/>
      <c r="G55" s="315"/>
      <c r="H55" s="315"/>
      <c r="I55" s="315"/>
      <c r="J55" s="315"/>
      <c r="K55" s="313"/>
    </row>
    <row r="56" ht="15" customHeight="1">
      <c r="B56" s="311"/>
      <c r="C56" s="317"/>
      <c r="D56" s="315" t="s">
        <v>753</v>
      </c>
      <c r="E56" s="315"/>
      <c r="F56" s="315"/>
      <c r="G56" s="315"/>
      <c r="H56" s="315"/>
      <c r="I56" s="315"/>
      <c r="J56" s="315"/>
      <c r="K56" s="313"/>
    </row>
    <row r="57" ht="15" customHeight="1">
      <c r="B57" s="311"/>
      <c r="C57" s="317"/>
      <c r="D57" s="315" t="s">
        <v>754</v>
      </c>
      <c r="E57" s="315"/>
      <c r="F57" s="315"/>
      <c r="G57" s="315"/>
      <c r="H57" s="315"/>
      <c r="I57" s="315"/>
      <c r="J57" s="315"/>
      <c r="K57" s="313"/>
    </row>
    <row r="58" ht="15" customHeight="1">
      <c r="B58" s="311"/>
      <c r="C58" s="317"/>
      <c r="D58" s="315" t="s">
        <v>755</v>
      </c>
      <c r="E58" s="315"/>
      <c r="F58" s="315"/>
      <c r="G58" s="315"/>
      <c r="H58" s="315"/>
      <c r="I58" s="315"/>
      <c r="J58" s="315"/>
      <c r="K58" s="313"/>
    </row>
    <row r="59" ht="15" customHeight="1">
      <c r="B59" s="311"/>
      <c r="C59" s="317"/>
      <c r="D59" s="315" t="s">
        <v>756</v>
      </c>
      <c r="E59" s="315"/>
      <c r="F59" s="315"/>
      <c r="G59" s="315"/>
      <c r="H59" s="315"/>
      <c r="I59" s="315"/>
      <c r="J59" s="315"/>
      <c r="K59" s="313"/>
    </row>
    <row r="60" ht="15" customHeight="1">
      <c r="B60" s="311"/>
      <c r="C60" s="317"/>
      <c r="D60" s="320" t="s">
        <v>757</v>
      </c>
      <c r="E60" s="320"/>
      <c r="F60" s="320"/>
      <c r="G60" s="320"/>
      <c r="H60" s="320"/>
      <c r="I60" s="320"/>
      <c r="J60" s="320"/>
      <c r="K60" s="313"/>
    </row>
    <row r="61" ht="15" customHeight="1">
      <c r="B61" s="311"/>
      <c r="C61" s="317"/>
      <c r="D61" s="315" t="s">
        <v>758</v>
      </c>
      <c r="E61" s="315"/>
      <c r="F61" s="315"/>
      <c r="G61" s="315"/>
      <c r="H61" s="315"/>
      <c r="I61" s="315"/>
      <c r="J61" s="315"/>
      <c r="K61" s="313"/>
    </row>
    <row r="62" ht="12.75" customHeight="1">
      <c r="B62" s="311"/>
      <c r="C62" s="317"/>
      <c r="D62" s="317"/>
      <c r="E62" s="321"/>
      <c r="F62" s="317"/>
      <c r="G62" s="317"/>
      <c r="H62" s="317"/>
      <c r="I62" s="317"/>
      <c r="J62" s="317"/>
      <c r="K62" s="313"/>
    </row>
    <row r="63" ht="15" customHeight="1">
      <c r="B63" s="311"/>
      <c r="C63" s="317"/>
      <c r="D63" s="315" t="s">
        <v>759</v>
      </c>
      <c r="E63" s="315"/>
      <c r="F63" s="315"/>
      <c r="G63" s="315"/>
      <c r="H63" s="315"/>
      <c r="I63" s="315"/>
      <c r="J63" s="315"/>
      <c r="K63" s="313"/>
    </row>
    <row r="64" ht="15" customHeight="1">
      <c r="B64" s="311"/>
      <c r="C64" s="317"/>
      <c r="D64" s="320" t="s">
        <v>760</v>
      </c>
      <c r="E64" s="320"/>
      <c r="F64" s="320"/>
      <c r="G64" s="320"/>
      <c r="H64" s="320"/>
      <c r="I64" s="320"/>
      <c r="J64" s="320"/>
      <c r="K64" s="313"/>
    </row>
    <row r="65" ht="15" customHeight="1">
      <c r="B65" s="311"/>
      <c r="C65" s="317"/>
      <c r="D65" s="315" t="s">
        <v>761</v>
      </c>
      <c r="E65" s="315"/>
      <c r="F65" s="315"/>
      <c r="G65" s="315"/>
      <c r="H65" s="315"/>
      <c r="I65" s="315"/>
      <c r="J65" s="315"/>
      <c r="K65" s="313"/>
    </row>
    <row r="66" ht="15" customHeight="1">
      <c r="B66" s="311"/>
      <c r="C66" s="317"/>
      <c r="D66" s="315" t="s">
        <v>762</v>
      </c>
      <c r="E66" s="315"/>
      <c r="F66" s="315"/>
      <c r="G66" s="315"/>
      <c r="H66" s="315"/>
      <c r="I66" s="315"/>
      <c r="J66" s="315"/>
      <c r="K66" s="313"/>
    </row>
    <row r="67" ht="15" customHeight="1">
      <c r="B67" s="311"/>
      <c r="C67" s="317"/>
      <c r="D67" s="315" t="s">
        <v>763</v>
      </c>
      <c r="E67" s="315"/>
      <c r="F67" s="315"/>
      <c r="G67" s="315"/>
      <c r="H67" s="315"/>
      <c r="I67" s="315"/>
      <c r="J67" s="315"/>
      <c r="K67" s="313"/>
    </row>
    <row r="68" ht="15" customHeight="1">
      <c r="B68" s="311"/>
      <c r="C68" s="317"/>
      <c r="D68" s="315" t="s">
        <v>764</v>
      </c>
      <c r="E68" s="315"/>
      <c r="F68" s="315"/>
      <c r="G68" s="315"/>
      <c r="H68" s="315"/>
      <c r="I68" s="315"/>
      <c r="J68" s="315"/>
      <c r="K68" s="313"/>
    </row>
    <row r="69" ht="12.75" customHeight="1">
      <c r="B69" s="322"/>
      <c r="C69" s="323"/>
      <c r="D69" s="323"/>
      <c r="E69" s="323"/>
      <c r="F69" s="323"/>
      <c r="G69" s="323"/>
      <c r="H69" s="323"/>
      <c r="I69" s="323"/>
      <c r="J69" s="323"/>
      <c r="K69" s="324"/>
    </row>
    <row r="70" ht="18.75" customHeight="1">
      <c r="B70" s="325"/>
      <c r="C70" s="325"/>
      <c r="D70" s="325"/>
      <c r="E70" s="325"/>
      <c r="F70" s="325"/>
      <c r="G70" s="325"/>
      <c r="H70" s="325"/>
      <c r="I70" s="325"/>
      <c r="J70" s="325"/>
      <c r="K70" s="326"/>
    </row>
    <row r="71" ht="18.75" customHeight="1">
      <c r="B71" s="326"/>
      <c r="C71" s="326"/>
      <c r="D71" s="326"/>
      <c r="E71" s="326"/>
      <c r="F71" s="326"/>
      <c r="G71" s="326"/>
      <c r="H71" s="326"/>
      <c r="I71" s="326"/>
      <c r="J71" s="326"/>
      <c r="K71" s="326"/>
    </row>
    <row r="72" ht="7.5" customHeight="1">
      <c r="B72" s="327"/>
      <c r="C72" s="328"/>
      <c r="D72" s="328"/>
      <c r="E72" s="328"/>
      <c r="F72" s="328"/>
      <c r="G72" s="328"/>
      <c r="H72" s="328"/>
      <c r="I72" s="328"/>
      <c r="J72" s="328"/>
      <c r="K72" s="329"/>
    </row>
    <row r="73" ht="45" customHeight="1">
      <c r="B73" s="330"/>
      <c r="C73" s="331" t="s">
        <v>765</v>
      </c>
      <c r="D73" s="331"/>
      <c r="E73" s="331"/>
      <c r="F73" s="331"/>
      <c r="G73" s="331"/>
      <c r="H73" s="331"/>
      <c r="I73" s="331"/>
      <c r="J73" s="331"/>
      <c r="K73" s="332"/>
    </row>
    <row r="74" ht="17.25" customHeight="1">
      <c r="B74" s="330"/>
      <c r="C74" s="333" t="s">
        <v>766</v>
      </c>
      <c r="D74" s="333"/>
      <c r="E74" s="333"/>
      <c r="F74" s="333" t="s">
        <v>767</v>
      </c>
      <c r="G74" s="334"/>
      <c r="H74" s="333" t="s">
        <v>158</v>
      </c>
      <c r="I74" s="333" t="s">
        <v>64</v>
      </c>
      <c r="J74" s="333" t="s">
        <v>768</v>
      </c>
      <c r="K74" s="332"/>
    </row>
    <row r="75" ht="17.25" customHeight="1">
      <c r="B75" s="330"/>
      <c r="C75" s="335" t="s">
        <v>769</v>
      </c>
      <c r="D75" s="335"/>
      <c r="E75" s="335"/>
      <c r="F75" s="336" t="s">
        <v>770</v>
      </c>
      <c r="G75" s="337"/>
      <c r="H75" s="335"/>
      <c r="I75" s="335"/>
      <c r="J75" s="335" t="s">
        <v>771</v>
      </c>
      <c r="K75" s="332"/>
    </row>
    <row r="76" ht="5.25" customHeight="1">
      <c r="B76" s="330"/>
      <c r="C76" s="338"/>
      <c r="D76" s="338"/>
      <c r="E76" s="338"/>
      <c r="F76" s="338"/>
      <c r="G76" s="339"/>
      <c r="H76" s="338"/>
      <c r="I76" s="338"/>
      <c r="J76" s="338"/>
      <c r="K76" s="332"/>
    </row>
    <row r="77" ht="15" customHeight="1">
      <c r="B77" s="330"/>
      <c r="C77" s="319" t="s">
        <v>60</v>
      </c>
      <c r="D77" s="338"/>
      <c r="E77" s="338"/>
      <c r="F77" s="340" t="s">
        <v>772</v>
      </c>
      <c r="G77" s="339"/>
      <c r="H77" s="319" t="s">
        <v>773</v>
      </c>
      <c r="I77" s="319" t="s">
        <v>774</v>
      </c>
      <c r="J77" s="319">
        <v>20</v>
      </c>
      <c r="K77" s="332"/>
    </row>
    <row r="78" ht="15" customHeight="1">
      <c r="B78" s="330"/>
      <c r="C78" s="319" t="s">
        <v>775</v>
      </c>
      <c r="D78" s="319"/>
      <c r="E78" s="319"/>
      <c r="F78" s="340" t="s">
        <v>772</v>
      </c>
      <c r="G78" s="339"/>
      <c r="H78" s="319" t="s">
        <v>776</v>
      </c>
      <c r="I78" s="319" t="s">
        <v>774</v>
      </c>
      <c r="J78" s="319">
        <v>120</v>
      </c>
      <c r="K78" s="332"/>
    </row>
    <row r="79" ht="15" customHeight="1">
      <c r="B79" s="341"/>
      <c r="C79" s="319" t="s">
        <v>777</v>
      </c>
      <c r="D79" s="319"/>
      <c r="E79" s="319"/>
      <c r="F79" s="340" t="s">
        <v>778</v>
      </c>
      <c r="G79" s="339"/>
      <c r="H79" s="319" t="s">
        <v>779</v>
      </c>
      <c r="I79" s="319" t="s">
        <v>774</v>
      </c>
      <c r="J79" s="319">
        <v>50</v>
      </c>
      <c r="K79" s="332"/>
    </row>
    <row r="80" ht="15" customHeight="1">
      <c r="B80" s="341"/>
      <c r="C80" s="319" t="s">
        <v>780</v>
      </c>
      <c r="D80" s="319"/>
      <c r="E80" s="319"/>
      <c r="F80" s="340" t="s">
        <v>772</v>
      </c>
      <c r="G80" s="339"/>
      <c r="H80" s="319" t="s">
        <v>781</v>
      </c>
      <c r="I80" s="319" t="s">
        <v>782</v>
      </c>
      <c r="J80" s="319"/>
      <c r="K80" s="332"/>
    </row>
    <row r="81" ht="15" customHeight="1">
      <c r="B81" s="341"/>
      <c r="C81" s="342" t="s">
        <v>783</v>
      </c>
      <c r="D81" s="342"/>
      <c r="E81" s="342"/>
      <c r="F81" s="343" t="s">
        <v>778</v>
      </c>
      <c r="G81" s="342"/>
      <c r="H81" s="342" t="s">
        <v>784</v>
      </c>
      <c r="I81" s="342" t="s">
        <v>774</v>
      </c>
      <c r="J81" s="342">
        <v>15</v>
      </c>
      <c r="K81" s="332"/>
    </row>
    <row r="82" ht="15" customHeight="1">
      <c r="B82" s="341"/>
      <c r="C82" s="342" t="s">
        <v>785</v>
      </c>
      <c r="D82" s="342"/>
      <c r="E82" s="342"/>
      <c r="F82" s="343" t="s">
        <v>778</v>
      </c>
      <c r="G82" s="342"/>
      <c r="H82" s="342" t="s">
        <v>786</v>
      </c>
      <c r="I82" s="342" t="s">
        <v>774</v>
      </c>
      <c r="J82" s="342">
        <v>15</v>
      </c>
      <c r="K82" s="332"/>
    </row>
    <row r="83" ht="15" customHeight="1">
      <c r="B83" s="341"/>
      <c r="C83" s="342" t="s">
        <v>787</v>
      </c>
      <c r="D83" s="342"/>
      <c r="E83" s="342"/>
      <c r="F83" s="343" t="s">
        <v>778</v>
      </c>
      <c r="G83" s="342"/>
      <c r="H83" s="342" t="s">
        <v>788</v>
      </c>
      <c r="I83" s="342" t="s">
        <v>774</v>
      </c>
      <c r="J83" s="342">
        <v>20</v>
      </c>
      <c r="K83" s="332"/>
    </row>
    <row r="84" ht="15" customHeight="1">
      <c r="B84" s="341"/>
      <c r="C84" s="342" t="s">
        <v>789</v>
      </c>
      <c r="D84" s="342"/>
      <c r="E84" s="342"/>
      <c r="F84" s="343" t="s">
        <v>778</v>
      </c>
      <c r="G84" s="342"/>
      <c r="H84" s="342" t="s">
        <v>790</v>
      </c>
      <c r="I84" s="342" t="s">
        <v>774</v>
      </c>
      <c r="J84" s="342">
        <v>20</v>
      </c>
      <c r="K84" s="332"/>
    </row>
    <row r="85" ht="15" customHeight="1">
      <c r="B85" s="341"/>
      <c r="C85" s="319" t="s">
        <v>791</v>
      </c>
      <c r="D85" s="319"/>
      <c r="E85" s="319"/>
      <c r="F85" s="340" t="s">
        <v>778</v>
      </c>
      <c r="G85" s="339"/>
      <c r="H85" s="319" t="s">
        <v>792</v>
      </c>
      <c r="I85" s="319" t="s">
        <v>774</v>
      </c>
      <c r="J85" s="319">
        <v>50</v>
      </c>
      <c r="K85" s="332"/>
    </row>
    <row r="86" ht="15" customHeight="1">
      <c r="B86" s="341"/>
      <c r="C86" s="319" t="s">
        <v>793</v>
      </c>
      <c r="D86" s="319"/>
      <c r="E86" s="319"/>
      <c r="F86" s="340" t="s">
        <v>778</v>
      </c>
      <c r="G86" s="339"/>
      <c r="H86" s="319" t="s">
        <v>794</v>
      </c>
      <c r="I86" s="319" t="s">
        <v>774</v>
      </c>
      <c r="J86" s="319">
        <v>20</v>
      </c>
      <c r="K86" s="332"/>
    </row>
    <row r="87" ht="15" customHeight="1">
      <c r="B87" s="341"/>
      <c r="C87" s="319" t="s">
        <v>795</v>
      </c>
      <c r="D87" s="319"/>
      <c r="E87" s="319"/>
      <c r="F87" s="340" t="s">
        <v>778</v>
      </c>
      <c r="G87" s="339"/>
      <c r="H87" s="319" t="s">
        <v>796</v>
      </c>
      <c r="I87" s="319" t="s">
        <v>774</v>
      </c>
      <c r="J87" s="319">
        <v>20</v>
      </c>
      <c r="K87" s="332"/>
    </row>
    <row r="88" ht="15" customHeight="1">
      <c r="B88" s="341"/>
      <c r="C88" s="319" t="s">
        <v>797</v>
      </c>
      <c r="D88" s="319"/>
      <c r="E88" s="319"/>
      <c r="F88" s="340" t="s">
        <v>778</v>
      </c>
      <c r="G88" s="339"/>
      <c r="H88" s="319" t="s">
        <v>798</v>
      </c>
      <c r="I88" s="319" t="s">
        <v>774</v>
      </c>
      <c r="J88" s="319">
        <v>50</v>
      </c>
      <c r="K88" s="332"/>
    </row>
    <row r="89" ht="15" customHeight="1">
      <c r="B89" s="341"/>
      <c r="C89" s="319" t="s">
        <v>799</v>
      </c>
      <c r="D89" s="319"/>
      <c r="E89" s="319"/>
      <c r="F89" s="340" t="s">
        <v>778</v>
      </c>
      <c r="G89" s="339"/>
      <c r="H89" s="319" t="s">
        <v>799</v>
      </c>
      <c r="I89" s="319" t="s">
        <v>774</v>
      </c>
      <c r="J89" s="319">
        <v>50</v>
      </c>
      <c r="K89" s="332"/>
    </row>
    <row r="90" ht="15" customHeight="1">
      <c r="B90" s="341"/>
      <c r="C90" s="319" t="s">
        <v>163</v>
      </c>
      <c r="D90" s="319"/>
      <c r="E90" s="319"/>
      <c r="F90" s="340" t="s">
        <v>778</v>
      </c>
      <c r="G90" s="339"/>
      <c r="H90" s="319" t="s">
        <v>800</v>
      </c>
      <c r="I90" s="319" t="s">
        <v>774</v>
      </c>
      <c r="J90" s="319">
        <v>255</v>
      </c>
      <c r="K90" s="332"/>
    </row>
    <row r="91" ht="15" customHeight="1">
      <c r="B91" s="341"/>
      <c r="C91" s="319" t="s">
        <v>801</v>
      </c>
      <c r="D91" s="319"/>
      <c r="E91" s="319"/>
      <c r="F91" s="340" t="s">
        <v>772</v>
      </c>
      <c r="G91" s="339"/>
      <c r="H91" s="319" t="s">
        <v>802</v>
      </c>
      <c r="I91" s="319" t="s">
        <v>803</v>
      </c>
      <c r="J91" s="319"/>
      <c r="K91" s="332"/>
    </row>
    <row r="92" ht="15" customHeight="1">
      <c r="B92" s="341"/>
      <c r="C92" s="319" t="s">
        <v>804</v>
      </c>
      <c r="D92" s="319"/>
      <c r="E92" s="319"/>
      <c r="F92" s="340" t="s">
        <v>772</v>
      </c>
      <c r="G92" s="339"/>
      <c r="H92" s="319" t="s">
        <v>805</v>
      </c>
      <c r="I92" s="319" t="s">
        <v>806</v>
      </c>
      <c r="J92" s="319"/>
      <c r="K92" s="332"/>
    </row>
    <row r="93" ht="15" customHeight="1">
      <c r="B93" s="341"/>
      <c r="C93" s="319" t="s">
        <v>807</v>
      </c>
      <c r="D93" s="319"/>
      <c r="E93" s="319"/>
      <c r="F93" s="340" t="s">
        <v>772</v>
      </c>
      <c r="G93" s="339"/>
      <c r="H93" s="319" t="s">
        <v>807</v>
      </c>
      <c r="I93" s="319" t="s">
        <v>806</v>
      </c>
      <c r="J93" s="319"/>
      <c r="K93" s="332"/>
    </row>
    <row r="94" ht="15" customHeight="1">
      <c r="B94" s="341"/>
      <c r="C94" s="319" t="s">
        <v>45</v>
      </c>
      <c r="D94" s="319"/>
      <c r="E94" s="319"/>
      <c r="F94" s="340" t="s">
        <v>772</v>
      </c>
      <c r="G94" s="339"/>
      <c r="H94" s="319" t="s">
        <v>808</v>
      </c>
      <c r="I94" s="319" t="s">
        <v>806</v>
      </c>
      <c r="J94" s="319"/>
      <c r="K94" s="332"/>
    </row>
    <row r="95" ht="15" customHeight="1">
      <c r="B95" s="341"/>
      <c r="C95" s="319" t="s">
        <v>55</v>
      </c>
      <c r="D95" s="319"/>
      <c r="E95" s="319"/>
      <c r="F95" s="340" t="s">
        <v>772</v>
      </c>
      <c r="G95" s="339"/>
      <c r="H95" s="319" t="s">
        <v>809</v>
      </c>
      <c r="I95" s="319" t="s">
        <v>806</v>
      </c>
      <c r="J95" s="319"/>
      <c r="K95" s="332"/>
    </row>
    <row r="96" ht="15" customHeight="1">
      <c r="B96" s="344"/>
      <c r="C96" s="345"/>
      <c r="D96" s="345"/>
      <c r="E96" s="345"/>
      <c r="F96" s="345"/>
      <c r="G96" s="345"/>
      <c r="H96" s="345"/>
      <c r="I96" s="345"/>
      <c r="J96" s="345"/>
      <c r="K96" s="346"/>
    </row>
    <row r="97" ht="18.75" customHeight="1">
      <c r="B97" s="347"/>
      <c r="C97" s="348"/>
      <c r="D97" s="348"/>
      <c r="E97" s="348"/>
      <c r="F97" s="348"/>
      <c r="G97" s="348"/>
      <c r="H97" s="348"/>
      <c r="I97" s="348"/>
      <c r="J97" s="348"/>
      <c r="K97" s="347"/>
    </row>
    <row r="98" ht="18.75" customHeight="1">
      <c r="B98" s="326"/>
      <c r="C98" s="326"/>
      <c r="D98" s="326"/>
      <c r="E98" s="326"/>
      <c r="F98" s="326"/>
      <c r="G98" s="326"/>
      <c r="H98" s="326"/>
      <c r="I98" s="326"/>
      <c r="J98" s="326"/>
      <c r="K98" s="326"/>
    </row>
    <row r="99" ht="7.5" customHeight="1">
      <c r="B99" s="327"/>
      <c r="C99" s="328"/>
      <c r="D99" s="328"/>
      <c r="E99" s="328"/>
      <c r="F99" s="328"/>
      <c r="G99" s="328"/>
      <c r="H99" s="328"/>
      <c r="I99" s="328"/>
      <c r="J99" s="328"/>
      <c r="K99" s="329"/>
    </row>
    <row r="100" ht="45" customHeight="1">
      <c r="B100" s="330"/>
      <c r="C100" s="331" t="s">
        <v>810</v>
      </c>
      <c r="D100" s="331"/>
      <c r="E100" s="331"/>
      <c r="F100" s="331"/>
      <c r="G100" s="331"/>
      <c r="H100" s="331"/>
      <c r="I100" s="331"/>
      <c r="J100" s="331"/>
      <c r="K100" s="332"/>
    </row>
    <row r="101" ht="17.25" customHeight="1">
      <c r="B101" s="330"/>
      <c r="C101" s="333" t="s">
        <v>766</v>
      </c>
      <c r="D101" s="333"/>
      <c r="E101" s="333"/>
      <c r="F101" s="333" t="s">
        <v>767</v>
      </c>
      <c r="G101" s="334"/>
      <c r="H101" s="333" t="s">
        <v>158</v>
      </c>
      <c r="I101" s="333" t="s">
        <v>64</v>
      </c>
      <c r="J101" s="333" t="s">
        <v>768</v>
      </c>
      <c r="K101" s="332"/>
    </row>
    <row r="102" ht="17.25" customHeight="1">
      <c r="B102" s="330"/>
      <c r="C102" s="335" t="s">
        <v>769</v>
      </c>
      <c r="D102" s="335"/>
      <c r="E102" s="335"/>
      <c r="F102" s="336" t="s">
        <v>770</v>
      </c>
      <c r="G102" s="337"/>
      <c r="H102" s="335"/>
      <c r="I102" s="335"/>
      <c r="J102" s="335" t="s">
        <v>771</v>
      </c>
      <c r="K102" s="332"/>
    </row>
    <row r="103" ht="5.25" customHeight="1">
      <c r="B103" s="330"/>
      <c r="C103" s="333"/>
      <c r="D103" s="333"/>
      <c r="E103" s="333"/>
      <c r="F103" s="333"/>
      <c r="G103" s="349"/>
      <c r="H103" s="333"/>
      <c r="I103" s="333"/>
      <c r="J103" s="333"/>
      <c r="K103" s="332"/>
    </row>
    <row r="104" ht="15" customHeight="1">
      <c r="B104" s="330"/>
      <c r="C104" s="319" t="s">
        <v>60</v>
      </c>
      <c r="D104" s="338"/>
      <c r="E104" s="338"/>
      <c r="F104" s="340" t="s">
        <v>772</v>
      </c>
      <c r="G104" s="349"/>
      <c r="H104" s="319" t="s">
        <v>811</v>
      </c>
      <c r="I104" s="319" t="s">
        <v>774</v>
      </c>
      <c r="J104" s="319">
        <v>20</v>
      </c>
      <c r="K104" s="332"/>
    </row>
    <row r="105" ht="15" customHeight="1">
      <c r="B105" s="330"/>
      <c r="C105" s="319" t="s">
        <v>775</v>
      </c>
      <c r="D105" s="319"/>
      <c r="E105" s="319"/>
      <c r="F105" s="340" t="s">
        <v>772</v>
      </c>
      <c r="G105" s="319"/>
      <c r="H105" s="319" t="s">
        <v>811</v>
      </c>
      <c r="I105" s="319" t="s">
        <v>774</v>
      </c>
      <c r="J105" s="319">
        <v>120</v>
      </c>
      <c r="K105" s="332"/>
    </row>
    <row r="106" ht="15" customHeight="1">
      <c r="B106" s="341"/>
      <c r="C106" s="319" t="s">
        <v>777</v>
      </c>
      <c r="D106" s="319"/>
      <c r="E106" s="319"/>
      <c r="F106" s="340" t="s">
        <v>778</v>
      </c>
      <c r="G106" s="319"/>
      <c r="H106" s="319" t="s">
        <v>811</v>
      </c>
      <c r="I106" s="319" t="s">
        <v>774</v>
      </c>
      <c r="J106" s="319">
        <v>50</v>
      </c>
      <c r="K106" s="332"/>
    </row>
    <row r="107" ht="15" customHeight="1">
      <c r="B107" s="341"/>
      <c r="C107" s="319" t="s">
        <v>780</v>
      </c>
      <c r="D107" s="319"/>
      <c r="E107" s="319"/>
      <c r="F107" s="340" t="s">
        <v>772</v>
      </c>
      <c r="G107" s="319"/>
      <c r="H107" s="319" t="s">
        <v>811</v>
      </c>
      <c r="I107" s="319" t="s">
        <v>782</v>
      </c>
      <c r="J107" s="319"/>
      <c r="K107" s="332"/>
    </row>
    <row r="108" ht="15" customHeight="1">
      <c r="B108" s="341"/>
      <c r="C108" s="319" t="s">
        <v>791</v>
      </c>
      <c r="D108" s="319"/>
      <c r="E108" s="319"/>
      <c r="F108" s="340" t="s">
        <v>778</v>
      </c>
      <c r="G108" s="319"/>
      <c r="H108" s="319" t="s">
        <v>811</v>
      </c>
      <c r="I108" s="319" t="s">
        <v>774</v>
      </c>
      <c r="J108" s="319">
        <v>50</v>
      </c>
      <c r="K108" s="332"/>
    </row>
    <row r="109" ht="15" customHeight="1">
      <c r="B109" s="341"/>
      <c r="C109" s="319" t="s">
        <v>799</v>
      </c>
      <c r="D109" s="319"/>
      <c r="E109" s="319"/>
      <c r="F109" s="340" t="s">
        <v>778</v>
      </c>
      <c r="G109" s="319"/>
      <c r="H109" s="319" t="s">
        <v>811</v>
      </c>
      <c r="I109" s="319" t="s">
        <v>774</v>
      </c>
      <c r="J109" s="319">
        <v>50</v>
      </c>
      <c r="K109" s="332"/>
    </row>
    <row r="110" ht="15" customHeight="1">
      <c r="B110" s="341"/>
      <c r="C110" s="319" t="s">
        <v>797</v>
      </c>
      <c r="D110" s="319"/>
      <c r="E110" s="319"/>
      <c r="F110" s="340" t="s">
        <v>778</v>
      </c>
      <c r="G110" s="319"/>
      <c r="H110" s="319" t="s">
        <v>811</v>
      </c>
      <c r="I110" s="319" t="s">
        <v>774</v>
      </c>
      <c r="J110" s="319">
        <v>50</v>
      </c>
      <c r="K110" s="332"/>
    </row>
    <row r="111" ht="15" customHeight="1">
      <c r="B111" s="341"/>
      <c r="C111" s="319" t="s">
        <v>60</v>
      </c>
      <c r="D111" s="319"/>
      <c r="E111" s="319"/>
      <c r="F111" s="340" t="s">
        <v>772</v>
      </c>
      <c r="G111" s="319"/>
      <c r="H111" s="319" t="s">
        <v>812</v>
      </c>
      <c r="I111" s="319" t="s">
        <v>774</v>
      </c>
      <c r="J111" s="319">
        <v>20</v>
      </c>
      <c r="K111" s="332"/>
    </row>
    <row r="112" ht="15" customHeight="1">
      <c r="B112" s="341"/>
      <c r="C112" s="319" t="s">
        <v>813</v>
      </c>
      <c r="D112" s="319"/>
      <c r="E112" s="319"/>
      <c r="F112" s="340" t="s">
        <v>772</v>
      </c>
      <c r="G112" s="319"/>
      <c r="H112" s="319" t="s">
        <v>814</v>
      </c>
      <c r="I112" s="319" t="s">
        <v>774</v>
      </c>
      <c r="J112" s="319">
        <v>120</v>
      </c>
      <c r="K112" s="332"/>
    </row>
    <row r="113" ht="15" customHeight="1">
      <c r="B113" s="341"/>
      <c r="C113" s="319" t="s">
        <v>45</v>
      </c>
      <c r="D113" s="319"/>
      <c r="E113" s="319"/>
      <c r="F113" s="340" t="s">
        <v>772</v>
      </c>
      <c r="G113" s="319"/>
      <c r="H113" s="319" t="s">
        <v>815</v>
      </c>
      <c r="I113" s="319" t="s">
        <v>806</v>
      </c>
      <c r="J113" s="319"/>
      <c r="K113" s="332"/>
    </row>
    <row r="114" ht="15" customHeight="1">
      <c r="B114" s="341"/>
      <c r="C114" s="319" t="s">
        <v>55</v>
      </c>
      <c r="D114" s="319"/>
      <c r="E114" s="319"/>
      <c r="F114" s="340" t="s">
        <v>772</v>
      </c>
      <c r="G114" s="319"/>
      <c r="H114" s="319" t="s">
        <v>816</v>
      </c>
      <c r="I114" s="319" t="s">
        <v>806</v>
      </c>
      <c r="J114" s="319"/>
      <c r="K114" s="332"/>
    </row>
    <row r="115" ht="15" customHeight="1">
      <c r="B115" s="341"/>
      <c r="C115" s="319" t="s">
        <v>64</v>
      </c>
      <c r="D115" s="319"/>
      <c r="E115" s="319"/>
      <c r="F115" s="340" t="s">
        <v>772</v>
      </c>
      <c r="G115" s="319"/>
      <c r="H115" s="319" t="s">
        <v>817</v>
      </c>
      <c r="I115" s="319" t="s">
        <v>818</v>
      </c>
      <c r="J115" s="319"/>
      <c r="K115" s="332"/>
    </row>
    <row r="116" ht="15" customHeight="1">
      <c r="B116" s="344"/>
      <c r="C116" s="350"/>
      <c r="D116" s="350"/>
      <c r="E116" s="350"/>
      <c r="F116" s="350"/>
      <c r="G116" s="350"/>
      <c r="H116" s="350"/>
      <c r="I116" s="350"/>
      <c r="J116" s="350"/>
      <c r="K116" s="346"/>
    </row>
    <row r="117" ht="18.75" customHeight="1">
      <c r="B117" s="351"/>
      <c r="C117" s="315"/>
      <c r="D117" s="315"/>
      <c r="E117" s="315"/>
      <c r="F117" s="352"/>
      <c r="G117" s="315"/>
      <c r="H117" s="315"/>
      <c r="I117" s="315"/>
      <c r="J117" s="315"/>
      <c r="K117" s="351"/>
    </row>
    <row r="118" ht="18.75" customHeight="1">
      <c r="B118" s="326"/>
      <c r="C118" s="326"/>
      <c r="D118" s="326"/>
      <c r="E118" s="326"/>
      <c r="F118" s="326"/>
      <c r="G118" s="326"/>
      <c r="H118" s="326"/>
      <c r="I118" s="326"/>
      <c r="J118" s="326"/>
      <c r="K118" s="326"/>
    </row>
    <row r="119" ht="7.5" customHeight="1">
      <c r="B119" s="353"/>
      <c r="C119" s="354"/>
      <c r="D119" s="354"/>
      <c r="E119" s="354"/>
      <c r="F119" s="354"/>
      <c r="G119" s="354"/>
      <c r="H119" s="354"/>
      <c r="I119" s="354"/>
      <c r="J119" s="354"/>
      <c r="K119" s="355"/>
    </row>
    <row r="120" ht="45" customHeight="1">
      <c r="B120" s="356"/>
      <c r="C120" s="309" t="s">
        <v>819</v>
      </c>
      <c r="D120" s="309"/>
      <c r="E120" s="309"/>
      <c r="F120" s="309"/>
      <c r="G120" s="309"/>
      <c r="H120" s="309"/>
      <c r="I120" s="309"/>
      <c r="J120" s="309"/>
      <c r="K120" s="357"/>
    </row>
    <row r="121" ht="17.25" customHeight="1">
      <c r="B121" s="358"/>
      <c r="C121" s="333" t="s">
        <v>766</v>
      </c>
      <c r="D121" s="333"/>
      <c r="E121" s="333"/>
      <c r="F121" s="333" t="s">
        <v>767</v>
      </c>
      <c r="G121" s="334"/>
      <c r="H121" s="333" t="s">
        <v>158</v>
      </c>
      <c r="I121" s="333" t="s">
        <v>64</v>
      </c>
      <c r="J121" s="333" t="s">
        <v>768</v>
      </c>
      <c r="K121" s="359"/>
    </row>
    <row r="122" ht="17.25" customHeight="1">
      <c r="B122" s="358"/>
      <c r="C122" s="335" t="s">
        <v>769</v>
      </c>
      <c r="D122" s="335"/>
      <c r="E122" s="335"/>
      <c r="F122" s="336" t="s">
        <v>770</v>
      </c>
      <c r="G122" s="337"/>
      <c r="H122" s="335"/>
      <c r="I122" s="335"/>
      <c r="J122" s="335" t="s">
        <v>771</v>
      </c>
      <c r="K122" s="359"/>
    </row>
    <row r="123" ht="5.25" customHeight="1">
      <c r="B123" s="360"/>
      <c r="C123" s="338"/>
      <c r="D123" s="338"/>
      <c r="E123" s="338"/>
      <c r="F123" s="338"/>
      <c r="G123" s="319"/>
      <c r="H123" s="338"/>
      <c r="I123" s="338"/>
      <c r="J123" s="338"/>
      <c r="K123" s="361"/>
    </row>
    <row r="124" ht="15" customHeight="1">
      <c r="B124" s="360"/>
      <c r="C124" s="319" t="s">
        <v>775</v>
      </c>
      <c r="D124" s="338"/>
      <c r="E124" s="338"/>
      <c r="F124" s="340" t="s">
        <v>772</v>
      </c>
      <c r="G124" s="319"/>
      <c r="H124" s="319" t="s">
        <v>811</v>
      </c>
      <c r="I124" s="319" t="s">
        <v>774</v>
      </c>
      <c r="J124" s="319">
        <v>120</v>
      </c>
      <c r="K124" s="362"/>
    </row>
    <row r="125" ht="15" customHeight="1">
      <c r="B125" s="360"/>
      <c r="C125" s="319" t="s">
        <v>820</v>
      </c>
      <c r="D125" s="319"/>
      <c r="E125" s="319"/>
      <c r="F125" s="340" t="s">
        <v>772</v>
      </c>
      <c r="G125" s="319"/>
      <c r="H125" s="319" t="s">
        <v>821</v>
      </c>
      <c r="I125" s="319" t="s">
        <v>774</v>
      </c>
      <c r="J125" s="319" t="s">
        <v>822</v>
      </c>
      <c r="K125" s="362"/>
    </row>
    <row r="126" ht="15" customHeight="1">
      <c r="B126" s="360"/>
      <c r="C126" s="319" t="s">
        <v>91</v>
      </c>
      <c r="D126" s="319"/>
      <c r="E126" s="319"/>
      <c r="F126" s="340" t="s">
        <v>772</v>
      </c>
      <c r="G126" s="319"/>
      <c r="H126" s="319" t="s">
        <v>823</v>
      </c>
      <c r="I126" s="319" t="s">
        <v>774</v>
      </c>
      <c r="J126" s="319" t="s">
        <v>822</v>
      </c>
      <c r="K126" s="362"/>
    </row>
    <row r="127" ht="15" customHeight="1">
      <c r="B127" s="360"/>
      <c r="C127" s="319" t="s">
        <v>783</v>
      </c>
      <c r="D127" s="319"/>
      <c r="E127" s="319"/>
      <c r="F127" s="340" t="s">
        <v>778</v>
      </c>
      <c r="G127" s="319"/>
      <c r="H127" s="319" t="s">
        <v>784</v>
      </c>
      <c r="I127" s="319" t="s">
        <v>774</v>
      </c>
      <c r="J127" s="319">
        <v>15</v>
      </c>
      <c r="K127" s="362"/>
    </row>
    <row r="128" ht="15" customHeight="1">
      <c r="B128" s="360"/>
      <c r="C128" s="342" t="s">
        <v>785</v>
      </c>
      <c r="D128" s="342"/>
      <c r="E128" s="342"/>
      <c r="F128" s="343" t="s">
        <v>778</v>
      </c>
      <c r="G128" s="342"/>
      <c r="H128" s="342" t="s">
        <v>786</v>
      </c>
      <c r="I128" s="342" t="s">
        <v>774</v>
      </c>
      <c r="J128" s="342">
        <v>15</v>
      </c>
      <c r="K128" s="362"/>
    </row>
    <row r="129" ht="15" customHeight="1">
      <c r="B129" s="360"/>
      <c r="C129" s="342" t="s">
        <v>787</v>
      </c>
      <c r="D129" s="342"/>
      <c r="E129" s="342"/>
      <c r="F129" s="343" t="s">
        <v>778</v>
      </c>
      <c r="G129" s="342"/>
      <c r="H129" s="342" t="s">
        <v>788</v>
      </c>
      <c r="I129" s="342" t="s">
        <v>774</v>
      </c>
      <c r="J129" s="342">
        <v>20</v>
      </c>
      <c r="K129" s="362"/>
    </row>
    <row r="130" ht="15" customHeight="1">
      <c r="B130" s="360"/>
      <c r="C130" s="342" t="s">
        <v>789</v>
      </c>
      <c r="D130" s="342"/>
      <c r="E130" s="342"/>
      <c r="F130" s="343" t="s">
        <v>778</v>
      </c>
      <c r="G130" s="342"/>
      <c r="H130" s="342" t="s">
        <v>790</v>
      </c>
      <c r="I130" s="342" t="s">
        <v>774</v>
      </c>
      <c r="J130" s="342">
        <v>20</v>
      </c>
      <c r="K130" s="362"/>
    </row>
    <row r="131" ht="15" customHeight="1">
      <c r="B131" s="360"/>
      <c r="C131" s="319" t="s">
        <v>777</v>
      </c>
      <c r="D131" s="319"/>
      <c r="E131" s="319"/>
      <c r="F131" s="340" t="s">
        <v>778</v>
      </c>
      <c r="G131" s="319"/>
      <c r="H131" s="319" t="s">
        <v>811</v>
      </c>
      <c r="I131" s="319" t="s">
        <v>774</v>
      </c>
      <c r="J131" s="319">
        <v>50</v>
      </c>
      <c r="K131" s="362"/>
    </row>
    <row r="132" ht="15" customHeight="1">
      <c r="B132" s="360"/>
      <c r="C132" s="319" t="s">
        <v>791</v>
      </c>
      <c r="D132" s="319"/>
      <c r="E132" s="319"/>
      <c r="F132" s="340" t="s">
        <v>778</v>
      </c>
      <c r="G132" s="319"/>
      <c r="H132" s="319" t="s">
        <v>811</v>
      </c>
      <c r="I132" s="319" t="s">
        <v>774</v>
      </c>
      <c r="J132" s="319">
        <v>50</v>
      </c>
      <c r="K132" s="362"/>
    </row>
    <row r="133" ht="15" customHeight="1">
      <c r="B133" s="360"/>
      <c r="C133" s="319" t="s">
        <v>797</v>
      </c>
      <c r="D133" s="319"/>
      <c r="E133" s="319"/>
      <c r="F133" s="340" t="s">
        <v>778</v>
      </c>
      <c r="G133" s="319"/>
      <c r="H133" s="319" t="s">
        <v>811</v>
      </c>
      <c r="I133" s="319" t="s">
        <v>774</v>
      </c>
      <c r="J133" s="319">
        <v>50</v>
      </c>
      <c r="K133" s="362"/>
    </row>
    <row r="134" ht="15" customHeight="1">
      <c r="B134" s="360"/>
      <c r="C134" s="319" t="s">
        <v>799</v>
      </c>
      <c r="D134" s="319"/>
      <c r="E134" s="319"/>
      <c r="F134" s="340" t="s">
        <v>778</v>
      </c>
      <c r="G134" s="319"/>
      <c r="H134" s="319" t="s">
        <v>811</v>
      </c>
      <c r="I134" s="319" t="s">
        <v>774</v>
      </c>
      <c r="J134" s="319">
        <v>50</v>
      </c>
      <c r="K134" s="362"/>
    </row>
    <row r="135" ht="15" customHeight="1">
      <c r="B135" s="360"/>
      <c r="C135" s="319" t="s">
        <v>163</v>
      </c>
      <c r="D135" s="319"/>
      <c r="E135" s="319"/>
      <c r="F135" s="340" t="s">
        <v>778</v>
      </c>
      <c r="G135" s="319"/>
      <c r="H135" s="319" t="s">
        <v>824</v>
      </c>
      <c r="I135" s="319" t="s">
        <v>774</v>
      </c>
      <c r="J135" s="319">
        <v>255</v>
      </c>
      <c r="K135" s="362"/>
    </row>
    <row r="136" ht="15" customHeight="1">
      <c r="B136" s="360"/>
      <c r="C136" s="319" t="s">
        <v>801</v>
      </c>
      <c r="D136" s="319"/>
      <c r="E136" s="319"/>
      <c r="F136" s="340" t="s">
        <v>772</v>
      </c>
      <c r="G136" s="319"/>
      <c r="H136" s="319" t="s">
        <v>825</v>
      </c>
      <c r="I136" s="319" t="s">
        <v>803</v>
      </c>
      <c r="J136" s="319"/>
      <c r="K136" s="362"/>
    </row>
    <row r="137" ht="15" customHeight="1">
      <c r="B137" s="360"/>
      <c r="C137" s="319" t="s">
        <v>804</v>
      </c>
      <c r="D137" s="319"/>
      <c r="E137" s="319"/>
      <c r="F137" s="340" t="s">
        <v>772</v>
      </c>
      <c r="G137" s="319"/>
      <c r="H137" s="319" t="s">
        <v>826</v>
      </c>
      <c r="I137" s="319" t="s">
        <v>806</v>
      </c>
      <c r="J137" s="319"/>
      <c r="K137" s="362"/>
    </row>
    <row r="138" ht="15" customHeight="1">
      <c r="B138" s="360"/>
      <c r="C138" s="319" t="s">
        <v>807</v>
      </c>
      <c r="D138" s="319"/>
      <c r="E138" s="319"/>
      <c r="F138" s="340" t="s">
        <v>772</v>
      </c>
      <c r="G138" s="319"/>
      <c r="H138" s="319" t="s">
        <v>807</v>
      </c>
      <c r="I138" s="319" t="s">
        <v>806</v>
      </c>
      <c r="J138" s="319"/>
      <c r="K138" s="362"/>
    </row>
    <row r="139" ht="15" customHeight="1">
      <c r="B139" s="360"/>
      <c r="C139" s="319" t="s">
        <v>45</v>
      </c>
      <c r="D139" s="319"/>
      <c r="E139" s="319"/>
      <c r="F139" s="340" t="s">
        <v>772</v>
      </c>
      <c r="G139" s="319"/>
      <c r="H139" s="319" t="s">
        <v>827</v>
      </c>
      <c r="I139" s="319" t="s">
        <v>806</v>
      </c>
      <c r="J139" s="319"/>
      <c r="K139" s="362"/>
    </row>
    <row r="140" ht="15" customHeight="1">
      <c r="B140" s="360"/>
      <c r="C140" s="319" t="s">
        <v>828</v>
      </c>
      <c r="D140" s="319"/>
      <c r="E140" s="319"/>
      <c r="F140" s="340" t="s">
        <v>772</v>
      </c>
      <c r="G140" s="319"/>
      <c r="H140" s="319" t="s">
        <v>829</v>
      </c>
      <c r="I140" s="319" t="s">
        <v>806</v>
      </c>
      <c r="J140" s="319"/>
      <c r="K140" s="362"/>
    </row>
    <row r="141" ht="15" customHeight="1">
      <c r="B141" s="363"/>
      <c r="C141" s="364"/>
      <c r="D141" s="364"/>
      <c r="E141" s="364"/>
      <c r="F141" s="364"/>
      <c r="G141" s="364"/>
      <c r="H141" s="364"/>
      <c r="I141" s="364"/>
      <c r="J141" s="364"/>
      <c r="K141" s="365"/>
    </row>
    <row r="142" ht="18.75" customHeight="1">
      <c r="B142" s="315"/>
      <c r="C142" s="315"/>
      <c r="D142" s="315"/>
      <c r="E142" s="315"/>
      <c r="F142" s="352"/>
      <c r="G142" s="315"/>
      <c r="H142" s="315"/>
      <c r="I142" s="315"/>
      <c r="J142" s="315"/>
      <c r="K142" s="315"/>
    </row>
    <row r="143" ht="18.75" customHeight="1">
      <c r="B143" s="326"/>
      <c r="C143" s="326"/>
      <c r="D143" s="326"/>
      <c r="E143" s="326"/>
      <c r="F143" s="326"/>
      <c r="G143" s="326"/>
      <c r="H143" s="326"/>
      <c r="I143" s="326"/>
      <c r="J143" s="326"/>
      <c r="K143" s="326"/>
    </row>
    <row r="144" ht="7.5" customHeight="1">
      <c r="B144" s="327"/>
      <c r="C144" s="328"/>
      <c r="D144" s="328"/>
      <c r="E144" s="328"/>
      <c r="F144" s="328"/>
      <c r="G144" s="328"/>
      <c r="H144" s="328"/>
      <c r="I144" s="328"/>
      <c r="J144" s="328"/>
      <c r="K144" s="329"/>
    </row>
    <row r="145" ht="45" customHeight="1">
      <c r="B145" s="330"/>
      <c r="C145" s="331" t="s">
        <v>830</v>
      </c>
      <c r="D145" s="331"/>
      <c r="E145" s="331"/>
      <c r="F145" s="331"/>
      <c r="G145" s="331"/>
      <c r="H145" s="331"/>
      <c r="I145" s="331"/>
      <c r="J145" s="331"/>
      <c r="K145" s="332"/>
    </row>
    <row r="146" ht="17.25" customHeight="1">
      <c r="B146" s="330"/>
      <c r="C146" s="333" t="s">
        <v>766</v>
      </c>
      <c r="D146" s="333"/>
      <c r="E146" s="333"/>
      <c r="F146" s="333" t="s">
        <v>767</v>
      </c>
      <c r="G146" s="334"/>
      <c r="H146" s="333" t="s">
        <v>158</v>
      </c>
      <c r="I146" s="333" t="s">
        <v>64</v>
      </c>
      <c r="J146" s="333" t="s">
        <v>768</v>
      </c>
      <c r="K146" s="332"/>
    </row>
    <row r="147" ht="17.25" customHeight="1">
      <c r="B147" s="330"/>
      <c r="C147" s="335" t="s">
        <v>769</v>
      </c>
      <c r="D147" s="335"/>
      <c r="E147" s="335"/>
      <c r="F147" s="336" t="s">
        <v>770</v>
      </c>
      <c r="G147" s="337"/>
      <c r="H147" s="335"/>
      <c r="I147" s="335"/>
      <c r="J147" s="335" t="s">
        <v>771</v>
      </c>
      <c r="K147" s="332"/>
    </row>
    <row r="148" ht="5.25" customHeight="1">
      <c r="B148" s="341"/>
      <c r="C148" s="338"/>
      <c r="D148" s="338"/>
      <c r="E148" s="338"/>
      <c r="F148" s="338"/>
      <c r="G148" s="339"/>
      <c r="H148" s="338"/>
      <c r="I148" s="338"/>
      <c r="J148" s="338"/>
      <c r="K148" s="362"/>
    </row>
    <row r="149" ht="15" customHeight="1">
      <c r="B149" s="341"/>
      <c r="C149" s="366" t="s">
        <v>775</v>
      </c>
      <c r="D149" s="319"/>
      <c r="E149" s="319"/>
      <c r="F149" s="367" t="s">
        <v>772</v>
      </c>
      <c r="G149" s="319"/>
      <c r="H149" s="366" t="s">
        <v>811</v>
      </c>
      <c r="I149" s="366" t="s">
        <v>774</v>
      </c>
      <c r="J149" s="366">
        <v>120</v>
      </c>
      <c r="K149" s="362"/>
    </row>
    <row r="150" ht="15" customHeight="1">
      <c r="B150" s="341"/>
      <c r="C150" s="366" t="s">
        <v>820</v>
      </c>
      <c r="D150" s="319"/>
      <c r="E150" s="319"/>
      <c r="F150" s="367" t="s">
        <v>772</v>
      </c>
      <c r="G150" s="319"/>
      <c r="H150" s="366" t="s">
        <v>831</v>
      </c>
      <c r="I150" s="366" t="s">
        <v>774</v>
      </c>
      <c r="J150" s="366" t="s">
        <v>822</v>
      </c>
      <c r="K150" s="362"/>
    </row>
    <row r="151" ht="15" customHeight="1">
      <c r="B151" s="341"/>
      <c r="C151" s="366" t="s">
        <v>91</v>
      </c>
      <c r="D151" s="319"/>
      <c r="E151" s="319"/>
      <c r="F151" s="367" t="s">
        <v>772</v>
      </c>
      <c r="G151" s="319"/>
      <c r="H151" s="366" t="s">
        <v>832</v>
      </c>
      <c r="I151" s="366" t="s">
        <v>774</v>
      </c>
      <c r="J151" s="366" t="s">
        <v>822</v>
      </c>
      <c r="K151" s="362"/>
    </row>
    <row r="152" ht="15" customHeight="1">
      <c r="B152" s="341"/>
      <c r="C152" s="366" t="s">
        <v>777</v>
      </c>
      <c r="D152" s="319"/>
      <c r="E152" s="319"/>
      <c r="F152" s="367" t="s">
        <v>778</v>
      </c>
      <c r="G152" s="319"/>
      <c r="H152" s="366" t="s">
        <v>811</v>
      </c>
      <c r="I152" s="366" t="s">
        <v>774</v>
      </c>
      <c r="J152" s="366">
        <v>50</v>
      </c>
      <c r="K152" s="362"/>
    </row>
    <row r="153" ht="15" customHeight="1">
      <c r="B153" s="341"/>
      <c r="C153" s="366" t="s">
        <v>780</v>
      </c>
      <c r="D153" s="319"/>
      <c r="E153" s="319"/>
      <c r="F153" s="367" t="s">
        <v>772</v>
      </c>
      <c r="G153" s="319"/>
      <c r="H153" s="366" t="s">
        <v>811</v>
      </c>
      <c r="I153" s="366" t="s">
        <v>782</v>
      </c>
      <c r="J153" s="366"/>
      <c r="K153" s="362"/>
    </row>
    <row r="154" ht="15" customHeight="1">
      <c r="B154" s="341"/>
      <c r="C154" s="366" t="s">
        <v>791</v>
      </c>
      <c r="D154" s="319"/>
      <c r="E154" s="319"/>
      <c r="F154" s="367" t="s">
        <v>778</v>
      </c>
      <c r="G154" s="319"/>
      <c r="H154" s="366" t="s">
        <v>811</v>
      </c>
      <c r="I154" s="366" t="s">
        <v>774</v>
      </c>
      <c r="J154" s="366">
        <v>50</v>
      </c>
      <c r="K154" s="362"/>
    </row>
    <row r="155" ht="15" customHeight="1">
      <c r="B155" s="341"/>
      <c r="C155" s="366" t="s">
        <v>799</v>
      </c>
      <c r="D155" s="319"/>
      <c r="E155" s="319"/>
      <c r="F155" s="367" t="s">
        <v>778</v>
      </c>
      <c r="G155" s="319"/>
      <c r="H155" s="366" t="s">
        <v>811</v>
      </c>
      <c r="I155" s="366" t="s">
        <v>774</v>
      </c>
      <c r="J155" s="366">
        <v>50</v>
      </c>
      <c r="K155" s="362"/>
    </row>
    <row r="156" ht="15" customHeight="1">
      <c r="B156" s="341"/>
      <c r="C156" s="366" t="s">
        <v>797</v>
      </c>
      <c r="D156" s="319"/>
      <c r="E156" s="319"/>
      <c r="F156" s="367" t="s">
        <v>778</v>
      </c>
      <c r="G156" s="319"/>
      <c r="H156" s="366" t="s">
        <v>811</v>
      </c>
      <c r="I156" s="366" t="s">
        <v>774</v>
      </c>
      <c r="J156" s="366">
        <v>50</v>
      </c>
      <c r="K156" s="362"/>
    </row>
    <row r="157" ht="15" customHeight="1">
      <c r="B157" s="341"/>
      <c r="C157" s="366" t="s">
        <v>149</v>
      </c>
      <c r="D157" s="319"/>
      <c r="E157" s="319"/>
      <c r="F157" s="367" t="s">
        <v>772</v>
      </c>
      <c r="G157" s="319"/>
      <c r="H157" s="366" t="s">
        <v>833</v>
      </c>
      <c r="I157" s="366" t="s">
        <v>774</v>
      </c>
      <c r="J157" s="366" t="s">
        <v>834</v>
      </c>
      <c r="K157" s="362"/>
    </row>
    <row r="158" ht="15" customHeight="1">
      <c r="B158" s="341"/>
      <c r="C158" s="366" t="s">
        <v>835</v>
      </c>
      <c r="D158" s="319"/>
      <c r="E158" s="319"/>
      <c r="F158" s="367" t="s">
        <v>772</v>
      </c>
      <c r="G158" s="319"/>
      <c r="H158" s="366" t="s">
        <v>836</v>
      </c>
      <c r="I158" s="366" t="s">
        <v>806</v>
      </c>
      <c r="J158" s="366"/>
      <c r="K158" s="362"/>
    </row>
    <row r="159" ht="15" customHeight="1">
      <c r="B159" s="368"/>
      <c r="C159" s="350"/>
      <c r="D159" s="350"/>
      <c r="E159" s="350"/>
      <c r="F159" s="350"/>
      <c r="G159" s="350"/>
      <c r="H159" s="350"/>
      <c r="I159" s="350"/>
      <c r="J159" s="350"/>
      <c r="K159" s="369"/>
    </row>
    <row r="160" ht="18.75" customHeight="1">
      <c r="B160" s="315"/>
      <c r="C160" s="319"/>
      <c r="D160" s="319"/>
      <c r="E160" s="319"/>
      <c r="F160" s="340"/>
      <c r="G160" s="319"/>
      <c r="H160" s="319"/>
      <c r="I160" s="319"/>
      <c r="J160" s="319"/>
      <c r="K160" s="315"/>
    </row>
    <row r="161" ht="18.75" customHeight="1">
      <c r="B161" s="315"/>
      <c r="C161" s="319"/>
      <c r="D161" s="319"/>
      <c r="E161" s="319"/>
      <c r="F161" s="340"/>
      <c r="G161" s="319"/>
      <c r="H161" s="319"/>
      <c r="I161" s="319"/>
      <c r="J161" s="319"/>
      <c r="K161" s="315"/>
    </row>
    <row r="162" ht="18.75" customHeight="1">
      <c r="B162" s="315"/>
      <c r="C162" s="319"/>
      <c r="D162" s="319"/>
      <c r="E162" s="319"/>
      <c r="F162" s="340"/>
      <c r="G162" s="319"/>
      <c r="H162" s="319"/>
      <c r="I162" s="319"/>
      <c r="J162" s="319"/>
      <c r="K162" s="315"/>
    </row>
    <row r="163" ht="18.75" customHeight="1">
      <c r="B163" s="315"/>
      <c r="C163" s="319"/>
      <c r="D163" s="319"/>
      <c r="E163" s="319"/>
      <c r="F163" s="340"/>
      <c r="G163" s="319"/>
      <c r="H163" s="319"/>
      <c r="I163" s="319"/>
      <c r="J163" s="319"/>
      <c r="K163" s="315"/>
    </row>
    <row r="164" ht="18.75" customHeight="1">
      <c r="B164" s="315"/>
      <c r="C164" s="319"/>
      <c r="D164" s="319"/>
      <c r="E164" s="319"/>
      <c r="F164" s="340"/>
      <c r="G164" s="319"/>
      <c r="H164" s="319"/>
      <c r="I164" s="319"/>
      <c r="J164" s="319"/>
      <c r="K164" s="315"/>
    </row>
    <row r="165" ht="18.75" customHeight="1">
      <c r="B165" s="315"/>
      <c r="C165" s="319"/>
      <c r="D165" s="319"/>
      <c r="E165" s="319"/>
      <c r="F165" s="340"/>
      <c r="G165" s="319"/>
      <c r="H165" s="319"/>
      <c r="I165" s="319"/>
      <c r="J165" s="319"/>
      <c r="K165" s="315"/>
    </row>
    <row r="166" ht="18.75" customHeight="1">
      <c r="B166" s="315"/>
      <c r="C166" s="319"/>
      <c r="D166" s="319"/>
      <c r="E166" s="319"/>
      <c r="F166" s="340"/>
      <c r="G166" s="319"/>
      <c r="H166" s="319"/>
      <c r="I166" s="319"/>
      <c r="J166" s="319"/>
      <c r="K166" s="315"/>
    </row>
    <row r="167" ht="18.75" customHeight="1">
      <c r="B167" s="326"/>
      <c r="C167" s="326"/>
      <c r="D167" s="326"/>
      <c r="E167" s="326"/>
      <c r="F167" s="326"/>
      <c r="G167" s="326"/>
      <c r="H167" s="326"/>
      <c r="I167" s="326"/>
      <c r="J167" s="326"/>
      <c r="K167" s="326"/>
    </row>
    <row r="168" ht="7.5" customHeight="1">
      <c r="B168" s="305"/>
      <c r="C168" s="306"/>
      <c r="D168" s="306"/>
      <c r="E168" s="306"/>
      <c r="F168" s="306"/>
      <c r="G168" s="306"/>
      <c r="H168" s="306"/>
      <c r="I168" s="306"/>
      <c r="J168" s="306"/>
      <c r="K168" s="307"/>
    </row>
    <row r="169" ht="45" customHeight="1">
      <c r="B169" s="308"/>
      <c r="C169" s="309" t="s">
        <v>837</v>
      </c>
      <c r="D169" s="309"/>
      <c r="E169" s="309"/>
      <c r="F169" s="309"/>
      <c r="G169" s="309"/>
      <c r="H169" s="309"/>
      <c r="I169" s="309"/>
      <c r="J169" s="309"/>
      <c r="K169" s="310"/>
    </row>
    <row r="170" ht="17.25" customHeight="1">
      <c r="B170" s="308"/>
      <c r="C170" s="333" t="s">
        <v>766</v>
      </c>
      <c r="D170" s="333"/>
      <c r="E170" s="333"/>
      <c r="F170" s="333" t="s">
        <v>767</v>
      </c>
      <c r="G170" s="370"/>
      <c r="H170" s="371" t="s">
        <v>158</v>
      </c>
      <c r="I170" s="371" t="s">
        <v>64</v>
      </c>
      <c r="J170" s="333" t="s">
        <v>768</v>
      </c>
      <c r="K170" s="310"/>
    </row>
    <row r="171" ht="17.25" customHeight="1">
      <c r="B171" s="311"/>
      <c r="C171" s="335" t="s">
        <v>769</v>
      </c>
      <c r="D171" s="335"/>
      <c r="E171" s="335"/>
      <c r="F171" s="336" t="s">
        <v>770</v>
      </c>
      <c r="G171" s="372"/>
      <c r="H171" s="373"/>
      <c r="I171" s="373"/>
      <c r="J171" s="335" t="s">
        <v>771</v>
      </c>
      <c r="K171" s="313"/>
    </row>
    <row r="172" ht="5.25" customHeight="1">
      <c r="B172" s="341"/>
      <c r="C172" s="338"/>
      <c r="D172" s="338"/>
      <c r="E172" s="338"/>
      <c r="F172" s="338"/>
      <c r="G172" s="339"/>
      <c r="H172" s="338"/>
      <c r="I172" s="338"/>
      <c r="J172" s="338"/>
      <c r="K172" s="362"/>
    </row>
    <row r="173" ht="15" customHeight="1">
      <c r="B173" s="341"/>
      <c r="C173" s="319" t="s">
        <v>775</v>
      </c>
      <c r="D173" s="319"/>
      <c r="E173" s="319"/>
      <c r="F173" s="340" t="s">
        <v>772</v>
      </c>
      <c r="G173" s="319"/>
      <c r="H173" s="319" t="s">
        <v>811</v>
      </c>
      <c r="I173" s="319" t="s">
        <v>774</v>
      </c>
      <c r="J173" s="319">
        <v>120</v>
      </c>
      <c r="K173" s="362"/>
    </row>
    <row r="174" ht="15" customHeight="1">
      <c r="B174" s="341"/>
      <c r="C174" s="319" t="s">
        <v>820</v>
      </c>
      <c r="D174" s="319"/>
      <c r="E174" s="319"/>
      <c r="F174" s="340" t="s">
        <v>772</v>
      </c>
      <c r="G174" s="319"/>
      <c r="H174" s="319" t="s">
        <v>821</v>
      </c>
      <c r="I174" s="319" t="s">
        <v>774</v>
      </c>
      <c r="J174" s="319" t="s">
        <v>822</v>
      </c>
      <c r="K174" s="362"/>
    </row>
    <row r="175" ht="15" customHeight="1">
      <c r="B175" s="341"/>
      <c r="C175" s="319" t="s">
        <v>91</v>
      </c>
      <c r="D175" s="319"/>
      <c r="E175" s="319"/>
      <c r="F175" s="340" t="s">
        <v>772</v>
      </c>
      <c r="G175" s="319"/>
      <c r="H175" s="319" t="s">
        <v>838</v>
      </c>
      <c r="I175" s="319" t="s">
        <v>774</v>
      </c>
      <c r="J175" s="319" t="s">
        <v>822</v>
      </c>
      <c r="K175" s="362"/>
    </row>
    <row r="176" ht="15" customHeight="1">
      <c r="B176" s="341"/>
      <c r="C176" s="319" t="s">
        <v>777</v>
      </c>
      <c r="D176" s="319"/>
      <c r="E176" s="319"/>
      <c r="F176" s="340" t="s">
        <v>778</v>
      </c>
      <c r="G176" s="319"/>
      <c r="H176" s="319" t="s">
        <v>838</v>
      </c>
      <c r="I176" s="319" t="s">
        <v>774</v>
      </c>
      <c r="J176" s="319">
        <v>50</v>
      </c>
      <c r="K176" s="362"/>
    </row>
    <row r="177" ht="15" customHeight="1">
      <c r="B177" s="341"/>
      <c r="C177" s="319" t="s">
        <v>780</v>
      </c>
      <c r="D177" s="319"/>
      <c r="E177" s="319"/>
      <c r="F177" s="340" t="s">
        <v>772</v>
      </c>
      <c r="G177" s="319"/>
      <c r="H177" s="319" t="s">
        <v>838</v>
      </c>
      <c r="I177" s="319" t="s">
        <v>782</v>
      </c>
      <c r="J177" s="319"/>
      <c r="K177" s="362"/>
    </row>
    <row r="178" ht="15" customHeight="1">
      <c r="B178" s="341"/>
      <c r="C178" s="319" t="s">
        <v>791</v>
      </c>
      <c r="D178" s="319"/>
      <c r="E178" s="319"/>
      <c r="F178" s="340" t="s">
        <v>778</v>
      </c>
      <c r="G178" s="319"/>
      <c r="H178" s="319" t="s">
        <v>838</v>
      </c>
      <c r="I178" s="319" t="s">
        <v>774</v>
      </c>
      <c r="J178" s="319">
        <v>50</v>
      </c>
      <c r="K178" s="362"/>
    </row>
    <row r="179" ht="15" customHeight="1">
      <c r="B179" s="341"/>
      <c r="C179" s="319" t="s">
        <v>799</v>
      </c>
      <c r="D179" s="319"/>
      <c r="E179" s="319"/>
      <c r="F179" s="340" t="s">
        <v>778</v>
      </c>
      <c r="G179" s="319"/>
      <c r="H179" s="319" t="s">
        <v>838</v>
      </c>
      <c r="I179" s="319" t="s">
        <v>774</v>
      </c>
      <c r="J179" s="319">
        <v>50</v>
      </c>
      <c r="K179" s="362"/>
    </row>
    <row r="180" ht="15" customHeight="1">
      <c r="B180" s="341"/>
      <c r="C180" s="319" t="s">
        <v>797</v>
      </c>
      <c r="D180" s="319"/>
      <c r="E180" s="319"/>
      <c r="F180" s="340" t="s">
        <v>778</v>
      </c>
      <c r="G180" s="319"/>
      <c r="H180" s="319" t="s">
        <v>838</v>
      </c>
      <c r="I180" s="319" t="s">
        <v>774</v>
      </c>
      <c r="J180" s="319">
        <v>50</v>
      </c>
      <c r="K180" s="362"/>
    </row>
    <row r="181" ht="15" customHeight="1">
      <c r="B181" s="341"/>
      <c r="C181" s="319" t="s">
        <v>157</v>
      </c>
      <c r="D181" s="319"/>
      <c r="E181" s="319"/>
      <c r="F181" s="340" t="s">
        <v>772</v>
      </c>
      <c r="G181" s="319"/>
      <c r="H181" s="319" t="s">
        <v>839</v>
      </c>
      <c r="I181" s="319" t="s">
        <v>840</v>
      </c>
      <c r="J181" s="319"/>
      <c r="K181" s="362"/>
    </row>
    <row r="182" ht="15" customHeight="1">
      <c r="B182" s="341"/>
      <c r="C182" s="319" t="s">
        <v>64</v>
      </c>
      <c r="D182" s="319"/>
      <c r="E182" s="319"/>
      <c r="F182" s="340" t="s">
        <v>772</v>
      </c>
      <c r="G182" s="319"/>
      <c r="H182" s="319" t="s">
        <v>841</v>
      </c>
      <c r="I182" s="319" t="s">
        <v>842</v>
      </c>
      <c r="J182" s="319">
        <v>1</v>
      </c>
      <c r="K182" s="362"/>
    </row>
    <row r="183" ht="15" customHeight="1">
      <c r="B183" s="341"/>
      <c r="C183" s="319" t="s">
        <v>60</v>
      </c>
      <c r="D183" s="319"/>
      <c r="E183" s="319"/>
      <c r="F183" s="340" t="s">
        <v>772</v>
      </c>
      <c r="G183" s="319"/>
      <c r="H183" s="319" t="s">
        <v>843</v>
      </c>
      <c r="I183" s="319" t="s">
        <v>774</v>
      </c>
      <c r="J183" s="319">
        <v>20</v>
      </c>
      <c r="K183" s="362"/>
    </row>
    <row r="184" ht="15" customHeight="1">
      <c r="B184" s="341"/>
      <c r="C184" s="319" t="s">
        <v>158</v>
      </c>
      <c r="D184" s="319"/>
      <c r="E184" s="319"/>
      <c r="F184" s="340" t="s">
        <v>772</v>
      </c>
      <c r="G184" s="319"/>
      <c r="H184" s="319" t="s">
        <v>844</v>
      </c>
      <c r="I184" s="319" t="s">
        <v>774</v>
      </c>
      <c r="J184" s="319">
        <v>255</v>
      </c>
      <c r="K184" s="362"/>
    </row>
    <row r="185" ht="15" customHeight="1">
      <c r="B185" s="341"/>
      <c r="C185" s="319" t="s">
        <v>159</v>
      </c>
      <c r="D185" s="319"/>
      <c r="E185" s="319"/>
      <c r="F185" s="340" t="s">
        <v>772</v>
      </c>
      <c r="G185" s="319"/>
      <c r="H185" s="319" t="s">
        <v>736</v>
      </c>
      <c r="I185" s="319" t="s">
        <v>774</v>
      </c>
      <c r="J185" s="319">
        <v>10</v>
      </c>
      <c r="K185" s="362"/>
    </row>
    <row r="186" ht="15" customHeight="1">
      <c r="B186" s="341"/>
      <c r="C186" s="319" t="s">
        <v>160</v>
      </c>
      <c r="D186" s="319"/>
      <c r="E186" s="319"/>
      <c r="F186" s="340" t="s">
        <v>772</v>
      </c>
      <c r="G186" s="319"/>
      <c r="H186" s="319" t="s">
        <v>845</v>
      </c>
      <c r="I186" s="319" t="s">
        <v>806</v>
      </c>
      <c r="J186" s="319"/>
      <c r="K186" s="362"/>
    </row>
    <row r="187" ht="15" customHeight="1">
      <c r="B187" s="341"/>
      <c r="C187" s="319" t="s">
        <v>846</v>
      </c>
      <c r="D187" s="319"/>
      <c r="E187" s="319"/>
      <c r="F187" s="340" t="s">
        <v>772</v>
      </c>
      <c r="G187" s="319"/>
      <c r="H187" s="319" t="s">
        <v>847</v>
      </c>
      <c r="I187" s="319" t="s">
        <v>806</v>
      </c>
      <c r="J187" s="319"/>
      <c r="K187" s="362"/>
    </row>
    <row r="188" ht="15" customHeight="1">
      <c r="B188" s="341"/>
      <c r="C188" s="319" t="s">
        <v>835</v>
      </c>
      <c r="D188" s="319"/>
      <c r="E188" s="319"/>
      <c r="F188" s="340" t="s">
        <v>772</v>
      </c>
      <c r="G188" s="319"/>
      <c r="H188" s="319" t="s">
        <v>848</v>
      </c>
      <c r="I188" s="319" t="s">
        <v>806</v>
      </c>
      <c r="J188" s="319"/>
      <c r="K188" s="362"/>
    </row>
    <row r="189" ht="15" customHeight="1">
      <c r="B189" s="341"/>
      <c r="C189" s="319" t="s">
        <v>162</v>
      </c>
      <c r="D189" s="319"/>
      <c r="E189" s="319"/>
      <c r="F189" s="340" t="s">
        <v>778</v>
      </c>
      <c r="G189" s="319"/>
      <c r="H189" s="319" t="s">
        <v>849</v>
      </c>
      <c r="I189" s="319" t="s">
        <v>774</v>
      </c>
      <c r="J189" s="319">
        <v>50</v>
      </c>
      <c r="K189" s="362"/>
    </row>
    <row r="190" ht="15" customHeight="1">
      <c r="B190" s="341"/>
      <c r="C190" s="319" t="s">
        <v>850</v>
      </c>
      <c r="D190" s="319"/>
      <c r="E190" s="319"/>
      <c r="F190" s="340" t="s">
        <v>778</v>
      </c>
      <c r="G190" s="319"/>
      <c r="H190" s="319" t="s">
        <v>851</v>
      </c>
      <c r="I190" s="319" t="s">
        <v>852</v>
      </c>
      <c r="J190" s="319"/>
      <c r="K190" s="362"/>
    </row>
    <row r="191" ht="15" customHeight="1">
      <c r="B191" s="341"/>
      <c r="C191" s="319" t="s">
        <v>853</v>
      </c>
      <c r="D191" s="319"/>
      <c r="E191" s="319"/>
      <c r="F191" s="340" t="s">
        <v>778</v>
      </c>
      <c r="G191" s="319"/>
      <c r="H191" s="319" t="s">
        <v>854</v>
      </c>
      <c r="I191" s="319" t="s">
        <v>852</v>
      </c>
      <c r="J191" s="319"/>
      <c r="K191" s="362"/>
    </row>
    <row r="192" ht="15" customHeight="1">
      <c r="B192" s="341"/>
      <c r="C192" s="319" t="s">
        <v>855</v>
      </c>
      <c r="D192" s="319"/>
      <c r="E192" s="319"/>
      <c r="F192" s="340" t="s">
        <v>778</v>
      </c>
      <c r="G192" s="319"/>
      <c r="H192" s="319" t="s">
        <v>856</v>
      </c>
      <c r="I192" s="319" t="s">
        <v>852</v>
      </c>
      <c r="J192" s="319"/>
      <c r="K192" s="362"/>
    </row>
    <row r="193" ht="15" customHeight="1">
      <c r="B193" s="341"/>
      <c r="C193" s="374" t="s">
        <v>857</v>
      </c>
      <c r="D193" s="319"/>
      <c r="E193" s="319"/>
      <c r="F193" s="340" t="s">
        <v>778</v>
      </c>
      <c r="G193" s="319"/>
      <c r="H193" s="319" t="s">
        <v>858</v>
      </c>
      <c r="I193" s="319" t="s">
        <v>859</v>
      </c>
      <c r="J193" s="375" t="s">
        <v>860</v>
      </c>
      <c r="K193" s="362"/>
    </row>
    <row r="194" ht="15" customHeight="1">
      <c r="B194" s="341"/>
      <c r="C194" s="325" t="s">
        <v>49</v>
      </c>
      <c r="D194" s="319"/>
      <c r="E194" s="319"/>
      <c r="F194" s="340" t="s">
        <v>772</v>
      </c>
      <c r="G194" s="319"/>
      <c r="H194" s="315" t="s">
        <v>861</v>
      </c>
      <c r="I194" s="319" t="s">
        <v>862</v>
      </c>
      <c r="J194" s="319"/>
      <c r="K194" s="362"/>
    </row>
    <row r="195" ht="15" customHeight="1">
      <c r="B195" s="341"/>
      <c r="C195" s="325" t="s">
        <v>863</v>
      </c>
      <c r="D195" s="319"/>
      <c r="E195" s="319"/>
      <c r="F195" s="340" t="s">
        <v>772</v>
      </c>
      <c r="G195" s="319"/>
      <c r="H195" s="319" t="s">
        <v>864</v>
      </c>
      <c r="I195" s="319" t="s">
        <v>806</v>
      </c>
      <c r="J195" s="319"/>
      <c r="K195" s="362"/>
    </row>
    <row r="196" ht="15" customHeight="1">
      <c r="B196" s="341"/>
      <c r="C196" s="325" t="s">
        <v>865</v>
      </c>
      <c r="D196" s="319"/>
      <c r="E196" s="319"/>
      <c r="F196" s="340" t="s">
        <v>772</v>
      </c>
      <c r="G196" s="319"/>
      <c r="H196" s="319" t="s">
        <v>866</v>
      </c>
      <c r="I196" s="319" t="s">
        <v>806</v>
      </c>
      <c r="J196" s="319"/>
      <c r="K196" s="362"/>
    </row>
    <row r="197" ht="15" customHeight="1">
      <c r="B197" s="341"/>
      <c r="C197" s="325" t="s">
        <v>867</v>
      </c>
      <c r="D197" s="319"/>
      <c r="E197" s="319"/>
      <c r="F197" s="340" t="s">
        <v>778</v>
      </c>
      <c r="G197" s="319"/>
      <c r="H197" s="319" t="s">
        <v>868</v>
      </c>
      <c r="I197" s="319" t="s">
        <v>806</v>
      </c>
      <c r="J197" s="319"/>
      <c r="K197" s="362"/>
    </row>
    <row r="198" ht="15" customHeight="1">
      <c r="B198" s="368"/>
      <c r="C198" s="376"/>
      <c r="D198" s="350"/>
      <c r="E198" s="350"/>
      <c r="F198" s="350"/>
      <c r="G198" s="350"/>
      <c r="H198" s="350"/>
      <c r="I198" s="350"/>
      <c r="J198" s="350"/>
      <c r="K198" s="369"/>
    </row>
    <row r="199" ht="18.75" customHeight="1">
      <c r="B199" s="315"/>
      <c r="C199" s="319"/>
      <c r="D199" s="319"/>
      <c r="E199" s="319"/>
      <c r="F199" s="340"/>
      <c r="G199" s="319"/>
      <c r="H199" s="319"/>
      <c r="I199" s="319"/>
      <c r="J199" s="319"/>
      <c r="K199" s="315"/>
    </row>
    <row r="200" ht="18.75" customHeight="1">
      <c r="B200" s="326"/>
      <c r="C200" s="326"/>
      <c r="D200" s="326"/>
      <c r="E200" s="326"/>
      <c r="F200" s="326"/>
      <c r="G200" s="326"/>
      <c r="H200" s="326"/>
      <c r="I200" s="326"/>
      <c r="J200" s="326"/>
      <c r="K200" s="326"/>
    </row>
    <row r="201" ht="13.5">
      <c r="B201" s="305"/>
      <c r="C201" s="306"/>
      <c r="D201" s="306"/>
      <c r="E201" s="306"/>
      <c r="F201" s="306"/>
      <c r="G201" s="306"/>
      <c r="H201" s="306"/>
      <c r="I201" s="306"/>
      <c r="J201" s="306"/>
      <c r="K201" s="307"/>
    </row>
    <row r="202" ht="21" customHeight="1">
      <c r="B202" s="308"/>
      <c r="C202" s="309" t="s">
        <v>869</v>
      </c>
      <c r="D202" s="309"/>
      <c r="E202" s="309"/>
      <c r="F202" s="309"/>
      <c r="G202" s="309"/>
      <c r="H202" s="309"/>
      <c r="I202" s="309"/>
      <c r="J202" s="309"/>
      <c r="K202" s="310"/>
    </row>
    <row r="203" ht="25.5" customHeight="1">
      <c r="B203" s="308"/>
      <c r="C203" s="377" t="s">
        <v>870</v>
      </c>
      <c r="D203" s="377"/>
      <c r="E203" s="377"/>
      <c r="F203" s="377" t="s">
        <v>871</v>
      </c>
      <c r="G203" s="378"/>
      <c r="H203" s="377" t="s">
        <v>872</v>
      </c>
      <c r="I203" s="377"/>
      <c r="J203" s="377"/>
      <c r="K203" s="310"/>
    </row>
    <row r="204" ht="5.25" customHeight="1">
      <c r="B204" s="341"/>
      <c r="C204" s="338"/>
      <c r="D204" s="338"/>
      <c r="E204" s="338"/>
      <c r="F204" s="338"/>
      <c r="G204" s="319"/>
      <c r="H204" s="338"/>
      <c r="I204" s="338"/>
      <c r="J204" s="338"/>
      <c r="K204" s="362"/>
    </row>
    <row r="205" ht="15" customHeight="1">
      <c r="B205" s="341"/>
      <c r="C205" s="319" t="s">
        <v>862</v>
      </c>
      <c r="D205" s="319"/>
      <c r="E205" s="319"/>
      <c r="F205" s="340" t="s">
        <v>50</v>
      </c>
      <c r="G205" s="319"/>
      <c r="H205" s="319" t="s">
        <v>873</v>
      </c>
      <c r="I205" s="319"/>
      <c r="J205" s="319"/>
      <c r="K205" s="362"/>
    </row>
    <row r="206" ht="15" customHeight="1">
      <c r="B206" s="341"/>
      <c r="C206" s="347"/>
      <c r="D206" s="319"/>
      <c r="E206" s="319"/>
      <c r="F206" s="340" t="s">
        <v>51</v>
      </c>
      <c r="G206" s="319"/>
      <c r="H206" s="319" t="s">
        <v>874</v>
      </c>
      <c r="I206" s="319"/>
      <c r="J206" s="319"/>
      <c r="K206" s="362"/>
    </row>
    <row r="207" ht="15" customHeight="1">
      <c r="B207" s="341"/>
      <c r="C207" s="347"/>
      <c r="D207" s="319"/>
      <c r="E207" s="319"/>
      <c r="F207" s="340" t="s">
        <v>54</v>
      </c>
      <c r="G207" s="319"/>
      <c r="H207" s="319" t="s">
        <v>875</v>
      </c>
      <c r="I207" s="319"/>
      <c r="J207" s="319"/>
      <c r="K207" s="362"/>
    </row>
    <row r="208" ht="15" customHeight="1">
      <c r="B208" s="341"/>
      <c r="C208" s="319"/>
      <c r="D208" s="319"/>
      <c r="E208" s="319"/>
      <c r="F208" s="340" t="s">
        <v>52</v>
      </c>
      <c r="G208" s="319"/>
      <c r="H208" s="319" t="s">
        <v>876</v>
      </c>
      <c r="I208" s="319"/>
      <c r="J208" s="319"/>
      <c r="K208" s="362"/>
    </row>
    <row r="209" ht="15" customHeight="1">
      <c r="B209" s="341"/>
      <c r="C209" s="319"/>
      <c r="D209" s="319"/>
      <c r="E209" s="319"/>
      <c r="F209" s="340" t="s">
        <v>53</v>
      </c>
      <c r="G209" s="319"/>
      <c r="H209" s="319" t="s">
        <v>877</v>
      </c>
      <c r="I209" s="319"/>
      <c r="J209" s="319"/>
      <c r="K209" s="362"/>
    </row>
    <row r="210" ht="15" customHeight="1">
      <c r="B210" s="341"/>
      <c r="C210" s="319"/>
      <c r="D210" s="319"/>
      <c r="E210" s="319"/>
      <c r="F210" s="340"/>
      <c r="G210" s="319"/>
      <c r="H210" s="319"/>
      <c r="I210" s="319"/>
      <c r="J210" s="319"/>
      <c r="K210" s="362"/>
    </row>
    <row r="211" ht="15" customHeight="1">
      <c r="B211" s="341"/>
      <c r="C211" s="319" t="s">
        <v>818</v>
      </c>
      <c r="D211" s="319"/>
      <c r="E211" s="319"/>
      <c r="F211" s="340" t="s">
        <v>85</v>
      </c>
      <c r="G211" s="319"/>
      <c r="H211" s="319" t="s">
        <v>878</v>
      </c>
      <c r="I211" s="319"/>
      <c r="J211" s="319"/>
      <c r="K211" s="362"/>
    </row>
    <row r="212" ht="15" customHeight="1">
      <c r="B212" s="341"/>
      <c r="C212" s="347"/>
      <c r="D212" s="319"/>
      <c r="E212" s="319"/>
      <c r="F212" s="340" t="s">
        <v>717</v>
      </c>
      <c r="G212" s="319"/>
      <c r="H212" s="319" t="s">
        <v>718</v>
      </c>
      <c r="I212" s="319"/>
      <c r="J212" s="319"/>
      <c r="K212" s="362"/>
    </row>
    <row r="213" ht="15" customHeight="1">
      <c r="B213" s="341"/>
      <c r="C213" s="319"/>
      <c r="D213" s="319"/>
      <c r="E213" s="319"/>
      <c r="F213" s="340" t="s">
        <v>715</v>
      </c>
      <c r="G213" s="319"/>
      <c r="H213" s="319" t="s">
        <v>879</v>
      </c>
      <c r="I213" s="319"/>
      <c r="J213" s="319"/>
      <c r="K213" s="362"/>
    </row>
    <row r="214" ht="15" customHeight="1">
      <c r="B214" s="379"/>
      <c r="C214" s="347"/>
      <c r="D214" s="347"/>
      <c r="E214" s="347"/>
      <c r="F214" s="340" t="s">
        <v>719</v>
      </c>
      <c r="G214" s="325"/>
      <c r="H214" s="366" t="s">
        <v>720</v>
      </c>
      <c r="I214" s="366"/>
      <c r="J214" s="366"/>
      <c r="K214" s="380"/>
    </row>
    <row r="215" ht="15" customHeight="1">
      <c r="B215" s="379"/>
      <c r="C215" s="347"/>
      <c r="D215" s="347"/>
      <c r="E215" s="347"/>
      <c r="F215" s="340" t="s">
        <v>280</v>
      </c>
      <c r="G215" s="325"/>
      <c r="H215" s="366" t="s">
        <v>880</v>
      </c>
      <c r="I215" s="366"/>
      <c r="J215" s="366"/>
      <c r="K215" s="380"/>
    </row>
    <row r="216" ht="15" customHeight="1">
      <c r="B216" s="379"/>
      <c r="C216" s="347"/>
      <c r="D216" s="347"/>
      <c r="E216" s="347"/>
      <c r="F216" s="381"/>
      <c r="G216" s="325"/>
      <c r="H216" s="382"/>
      <c r="I216" s="382"/>
      <c r="J216" s="382"/>
      <c r="K216" s="380"/>
    </row>
    <row r="217" ht="15" customHeight="1">
      <c r="B217" s="379"/>
      <c r="C217" s="319" t="s">
        <v>842</v>
      </c>
      <c r="D217" s="347"/>
      <c r="E217" s="347"/>
      <c r="F217" s="340">
        <v>1</v>
      </c>
      <c r="G217" s="325"/>
      <c r="H217" s="366" t="s">
        <v>881</v>
      </c>
      <c r="I217" s="366"/>
      <c r="J217" s="366"/>
      <c r="K217" s="380"/>
    </row>
    <row r="218" ht="15" customHeight="1">
      <c r="B218" s="379"/>
      <c r="C218" s="347"/>
      <c r="D218" s="347"/>
      <c r="E218" s="347"/>
      <c r="F218" s="340">
        <v>2</v>
      </c>
      <c r="G218" s="325"/>
      <c r="H218" s="366" t="s">
        <v>882</v>
      </c>
      <c r="I218" s="366"/>
      <c r="J218" s="366"/>
      <c r="K218" s="380"/>
    </row>
    <row r="219" ht="15" customHeight="1">
      <c r="B219" s="379"/>
      <c r="C219" s="347"/>
      <c r="D219" s="347"/>
      <c r="E219" s="347"/>
      <c r="F219" s="340">
        <v>3</v>
      </c>
      <c r="G219" s="325"/>
      <c r="H219" s="366" t="s">
        <v>883</v>
      </c>
      <c r="I219" s="366"/>
      <c r="J219" s="366"/>
      <c r="K219" s="380"/>
    </row>
    <row r="220" ht="15" customHeight="1">
      <c r="B220" s="379"/>
      <c r="C220" s="347"/>
      <c r="D220" s="347"/>
      <c r="E220" s="347"/>
      <c r="F220" s="340">
        <v>4</v>
      </c>
      <c r="G220" s="325"/>
      <c r="H220" s="366" t="s">
        <v>884</v>
      </c>
      <c r="I220" s="366"/>
      <c r="J220" s="366"/>
      <c r="K220" s="380"/>
    </row>
    <row r="221" ht="12.75" customHeight="1">
      <c r="B221" s="383"/>
      <c r="C221" s="384"/>
      <c r="D221" s="384"/>
      <c r="E221" s="384"/>
      <c r="F221" s="384"/>
      <c r="G221" s="384"/>
      <c r="H221" s="384"/>
      <c r="I221" s="384"/>
      <c r="J221" s="384"/>
      <c r="K221" s="385"/>
    </row>
  </sheetData>
  <sheetProtection autoFilter="0" deleteColumns="0" deleteRows="0" formatCells="0" formatColumns="0" formatRows="0" insertColumns="0" insertHyperlinks="0" insertRows="0" pivotTables="0" sort="0"/>
  <mergeCells count="77">
    <mergeCell ref="H217:J217"/>
    <mergeCell ref="H218:J218"/>
    <mergeCell ref="H219:J219"/>
    <mergeCell ref="H203:J203"/>
    <mergeCell ref="H205:J205"/>
    <mergeCell ref="H220:J220"/>
    <mergeCell ref="H208:J208"/>
    <mergeCell ref="H209:J209"/>
    <mergeCell ref="H211:J211"/>
    <mergeCell ref="H212:J212"/>
    <mergeCell ref="H213:J213"/>
    <mergeCell ref="H214:J214"/>
    <mergeCell ref="H215:J215"/>
    <mergeCell ref="H206:J206"/>
    <mergeCell ref="H207:J207"/>
    <mergeCell ref="D67:J67"/>
    <mergeCell ref="D68:J68"/>
    <mergeCell ref="C73:J73"/>
    <mergeCell ref="C100:J100"/>
    <mergeCell ref="C120:J120"/>
    <mergeCell ref="C145:J145"/>
    <mergeCell ref="C169:J169"/>
    <mergeCell ref="C202:J202"/>
    <mergeCell ref="D60:J60"/>
    <mergeCell ref="D61:J61"/>
    <mergeCell ref="D63:J63"/>
    <mergeCell ref="D64:J64"/>
    <mergeCell ref="D65:J65"/>
    <mergeCell ref="D66:J66"/>
    <mergeCell ref="C53:J53"/>
    <mergeCell ref="C55:J55"/>
    <mergeCell ref="D56:J56"/>
    <mergeCell ref="D57:J57"/>
    <mergeCell ref="D58:J58"/>
    <mergeCell ref="D59:J59"/>
    <mergeCell ref="G43:J43"/>
    <mergeCell ref="D45:J45"/>
    <mergeCell ref="E46:J46"/>
    <mergeCell ref="E47:J47"/>
    <mergeCell ref="E48:J48"/>
    <mergeCell ref="D49:J49"/>
    <mergeCell ref="F20:J20"/>
    <mergeCell ref="F21:J21"/>
    <mergeCell ref="C23:J23"/>
    <mergeCell ref="C24:J24"/>
    <mergeCell ref="C50:J50"/>
    <mergeCell ref="C52:J52"/>
    <mergeCell ref="G39:J39"/>
    <mergeCell ref="G40:J40"/>
    <mergeCell ref="G41:J41"/>
    <mergeCell ref="G42:J42"/>
    <mergeCell ref="D31:J31"/>
    <mergeCell ref="D32:J32"/>
    <mergeCell ref="D33:J33"/>
    <mergeCell ref="G34:J34"/>
    <mergeCell ref="G35:J35"/>
    <mergeCell ref="G36:J36"/>
    <mergeCell ref="D14:J14"/>
    <mergeCell ref="D15:J15"/>
    <mergeCell ref="F16:J16"/>
    <mergeCell ref="F17:J17"/>
    <mergeCell ref="G37:J37"/>
    <mergeCell ref="G38:J38"/>
    <mergeCell ref="D25:J25"/>
    <mergeCell ref="D26:J26"/>
    <mergeCell ref="D28:J28"/>
    <mergeCell ref="D29:J29"/>
    <mergeCell ref="F18:J18"/>
    <mergeCell ref="F19:J19"/>
    <mergeCell ref="C9:J9"/>
    <mergeCell ref="D10:J10"/>
    <mergeCell ref="C3:J3"/>
    <mergeCell ref="C4:J4"/>
    <mergeCell ref="C6:J6"/>
    <mergeCell ref="C7:J7"/>
    <mergeCell ref="D11:J11"/>
    <mergeCell ref="D13:J13"/>
  </mergeCells>
  <pageSetup paperSize="9" orientation="landscape" fitToHeight="0"/>
</worksheet>
</file>

<file path=docProps/core.xml><?xml version="1.0" encoding="utf-8"?>
<cp:coreProperties xmlns:dc="http://purl.org/dc/elements/1.1/" xmlns:dcterms="http://purl.org/dc/terms/" xmlns:xsi="http://www.w3.org/2001/XMLSchema-instance" xmlns:cp="http://schemas.openxmlformats.org/package/2006/metadata/core-properties">
  <dc:creator>Helcl Tomáš, DiS.</dc:creator>
  <cp:lastModifiedBy>Helcl Tomáš, DiS.</cp:lastModifiedBy>
  <dcterms:created xsi:type="dcterms:W3CDTF">2018-10-25T09:49:11Z</dcterms:created>
  <dcterms:modified xsi:type="dcterms:W3CDTF">2018-10-25T09:49:25Z</dcterms:modified>
</cp:coreProperties>
</file>